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8010" windowHeight="5295" activeTab="0"/>
  </bookViews>
  <sheets>
    <sheet name="表紙" sheetId="1" r:id="rId1"/>
    <sheet name="裏方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<sst xmlns="http://schemas.openxmlformats.org/spreadsheetml/2006/main" count="83" uniqueCount="61">
  <si>
    <t>omega</t>
  </si>
  <si>
    <t>Zms[R]</t>
  </si>
  <si>
    <t>Zms[I]</t>
  </si>
  <si>
    <t>裸ユニットの特性</t>
  </si>
  <si>
    <t>振動板質量</t>
  </si>
  <si>
    <t>ｆ０</t>
  </si>
  <si>
    <t>機械制動</t>
  </si>
  <si>
    <t>直流抵抗</t>
  </si>
  <si>
    <t>I[R]</t>
  </si>
  <si>
    <t>I[I]</t>
  </si>
  <si>
    <t>I[A]</t>
  </si>
  <si>
    <t>Z</t>
  </si>
  <si>
    <t>Zt[R]</t>
  </si>
  <si>
    <t>Zt[I]</t>
  </si>
  <si>
    <t>Zmst[R]</t>
  </si>
  <si>
    <t>Zmst[I]</t>
  </si>
  <si>
    <t>管長</t>
  </si>
  <si>
    <t>管直径</t>
  </si>
  <si>
    <t>音速</t>
  </si>
  <si>
    <t>管単位長さ質量</t>
  </si>
  <si>
    <t>管単位長さバネ</t>
  </si>
  <si>
    <t>振動板バネ</t>
  </si>
  <si>
    <t>Vo/Vi</t>
  </si>
  <si>
    <t>Vo</t>
  </si>
  <si>
    <t>Zms：機械インピーダンス</t>
  </si>
  <si>
    <t>F=Zms*V、F:振動板推力、V：振動板速度</t>
  </si>
  <si>
    <t>Ｉ：コイル電流</t>
  </si>
  <si>
    <t>Ｆ＝ＢＬ＊Ｉ</t>
  </si>
  <si>
    <t>（Ｖ＝１で正規化しているので）</t>
  </si>
  <si>
    <t>Ｚ＝abs(V/A)</t>
  </si>
  <si>
    <t>E：コイル電圧</t>
  </si>
  <si>
    <t>E[R]</t>
  </si>
  <si>
    <t>E[I]</t>
  </si>
  <si>
    <t>E[A]</t>
  </si>
  <si>
    <t>1/E[A]</t>
  </si>
  <si>
    <t>1/E[A]</t>
  </si>
  <si>
    <t>　＝(直流抵抗）＊Ｉ＋ＢＬ</t>
  </si>
  <si>
    <t>E＝(直流抵抗）＊Ｉ＋ＢＬ＊Ｖ</t>
  </si>
  <si>
    <t>管つきの特性</t>
  </si>
  <si>
    <t>1/E[A]は定電圧駆動での振動板速度相対値</t>
  </si>
  <si>
    <t>Ｚt：管の機械インピーダンス＝（単位長さあたりのバネ）／（音速）が基本</t>
  </si>
  <si>
    <t>放射波と反射波の重ね合わせが正規化しているＶに一致するよう大きさと位相を調整している</t>
  </si>
  <si>
    <t>Ｚmst＝Zms＋Zt</t>
  </si>
  <si>
    <t>Vo/Vi：開口端速度（振幅）と振動板速度（振幅）の比</t>
  </si>
  <si>
    <t>Vo：開口端速度相対値</t>
  </si>
  <si>
    <t>BL（力係数）</t>
  </si>
  <si>
    <t>[R]は実数部、［Ｉ］は虚数部、[A]は絶対値を表す。</t>
  </si>
  <si>
    <t>機械系Qms</t>
  </si>
  <si>
    <t>電気系Qes:</t>
  </si>
  <si>
    <t>合計Qts:</t>
  </si>
  <si>
    <t>開口端反射率</t>
  </si>
  <si>
    <t>ｆ</t>
  </si>
  <si>
    <t>（Ｖ＝１で正規化しているので。グラフが見易いよう定数倍しています）</t>
  </si>
  <si>
    <t>Ｚt＝ｋ／ｃ＊［Ｖ（放）－Ｖ（反）］／Ｖ＝ｋ／ｃ＊［Ｖ（放）－Ｖ（反）］／［Ｖ（放）＋Ｖ（反）］</t>
  </si>
  <si>
    <t>これに、V（反）＝（反射率）＊Ｖ（放）＊ｅ＾（－２Ｌｊω／ｃ）を代入してＺｔを求めている。</t>
  </si>
  <si>
    <t>F=Zt＊Ｖ＝ｋ／ｃ＊［V(放）－Ｖ（反）］・・・放射波と反射波の向き反対を反映</t>
  </si>
  <si>
    <t>ここには表紙</t>
  </si>
  <si>
    <t>の値がコピー</t>
  </si>
  <si>
    <t>されます↓</t>
  </si>
  <si>
    <t>＊添え字のｔはtubeのつもり、全くの我流です。</t>
  </si>
  <si>
    <t>↓ここに入力してください。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</si>
</sst>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6.5"/>
      <name val="ＭＳ Ｐゴシック"/>
      <family val="3"/>
    </font>
    <font>
      <sz val="30.25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horizontal="right"/>
    </xf>
    <xf numFmtId="0" fontId="0" fillId="0" borderId="1" xfId="0" applyBorder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25"/>
          <c:w val="0.8385"/>
          <c:h val="1"/>
        </c:manualLayout>
      </c:layout>
      <c:scatterChart>
        <c:scatterStyle val="line"/>
        <c:varyColors val="0"/>
        <c:ser>
          <c:idx val="9"/>
          <c:order val="0"/>
          <c:tx>
            <c:v>裸のインピーダンス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'裏方'!$E$16:$E$235</c:f>
              <c:numCache>
                <c:ptCount val="220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37.5</c:v>
                </c:pt>
                <c:pt idx="15">
                  <c:v>40</c:v>
                </c:pt>
                <c:pt idx="16">
                  <c:v>42.5</c:v>
                </c:pt>
                <c:pt idx="17">
                  <c:v>45</c:v>
                </c:pt>
                <c:pt idx="18">
                  <c:v>47.5</c:v>
                </c:pt>
                <c:pt idx="19">
                  <c:v>50</c:v>
                </c:pt>
                <c:pt idx="20">
                  <c:v>52.5</c:v>
                </c:pt>
                <c:pt idx="21">
                  <c:v>55</c:v>
                </c:pt>
                <c:pt idx="22">
                  <c:v>57.5</c:v>
                </c:pt>
                <c:pt idx="23">
                  <c:v>60</c:v>
                </c:pt>
                <c:pt idx="24">
                  <c:v>62.5</c:v>
                </c:pt>
                <c:pt idx="25">
                  <c:v>65</c:v>
                </c:pt>
                <c:pt idx="26">
                  <c:v>67.5</c:v>
                </c:pt>
                <c:pt idx="27">
                  <c:v>70</c:v>
                </c:pt>
                <c:pt idx="28">
                  <c:v>72.5</c:v>
                </c:pt>
                <c:pt idx="29">
                  <c:v>75</c:v>
                </c:pt>
                <c:pt idx="30">
                  <c:v>77.5</c:v>
                </c:pt>
                <c:pt idx="31">
                  <c:v>80</c:v>
                </c:pt>
                <c:pt idx="32">
                  <c:v>82.5</c:v>
                </c:pt>
                <c:pt idx="33">
                  <c:v>85</c:v>
                </c:pt>
                <c:pt idx="34">
                  <c:v>87.5</c:v>
                </c:pt>
                <c:pt idx="35">
                  <c:v>90</c:v>
                </c:pt>
                <c:pt idx="36">
                  <c:v>92.5</c:v>
                </c:pt>
                <c:pt idx="37">
                  <c:v>95</c:v>
                </c:pt>
                <c:pt idx="38">
                  <c:v>97.5</c:v>
                </c:pt>
                <c:pt idx="39">
                  <c:v>100</c:v>
                </c:pt>
                <c:pt idx="40">
                  <c:v>102.5</c:v>
                </c:pt>
                <c:pt idx="41">
                  <c:v>105</c:v>
                </c:pt>
                <c:pt idx="42">
                  <c:v>107.5</c:v>
                </c:pt>
                <c:pt idx="43">
                  <c:v>110</c:v>
                </c:pt>
                <c:pt idx="44">
                  <c:v>112.5</c:v>
                </c:pt>
                <c:pt idx="45">
                  <c:v>115</c:v>
                </c:pt>
                <c:pt idx="46">
                  <c:v>117.5</c:v>
                </c:pt>
                <c:pt idx="47">
                  <c:v>120</c:v>
                </c:pt>
                <c:pt idx="48">
                  <c:v>122.5</c:v>
                </c:pt>
                <c:pt idx="49">
                  <c:v>125</c:v>
                </c:pt>
                <c:pt idx="50">
                  <c:v>127.5</c:v>
                </c:pt>
                <c:pt idx="51">
                  <c:v>130</c:v>
                </c:pt>
                <c:pt idx="52">
                  <c:v>132.5</c:v>
                </c:pt>
                <c:pt idx="53">
                  <c:v>135</c:v>
                </c:pt>
                <c:pt idx="54">
                  <c:v>137.5</c:v>
                </c:pt>
                <c:pt idx="55">
                  <c:v>140</c:v>
                </c:pt>
                <c:pt idx="56">
                  <c:v>142.5</c:v>
                </c:pt>
                <c:pt idx="57">
                  <c:v>145</c:v>
                </c:pt>
                <c:pt idx="58">
                  <c:v>147.5</c:v>
                </c:pt>
                <c:pt idx="59">
                  <c:v>150</c:v>
                </c:pt>
                <c:pt idx="60">
                  <c:v>152.5</c:v>
                </c:pt>
                <c:pt idx="61">
                  <c:v>155</c:v>
                </c:pt>
                <c:pt idx="62">
                  <c:v>157.5</c:v>
                </c:pt>
                <c:pt idx="63">
                  <c:v>160</c:v>
                </c:pt>
                <c:pt idx="64">
                  <c:v>162.5</c:v>
                </c:pt>
                <c:pt idx="65">
                  <c:v>165</c:v>
                </c:pt>
                <c:pt idx="66">
                  <c:v>167.5</c:v>
                </c:pt>
                <c:pt idx="67">
                  <c:v>170</c:v>
                </c:pt>
                <c:pt idx="68">
                  <c:v>172.5</c:v>
                </c:pt>
                <c:pt idx="69">
                  <c:v>175</c:v>
                </c:pt>
                <c:pt idx="70">
                  <c:v>177.5</c:v>
                </c:pt>
                <c:pt idx="71">
                  <c:v>180</c:v>
                </c:pt>
                <c:pt idx="72">
                  <c:v>182.5</c:v>
                </c:pt>
                <c:pt idx="73">
                  <c:v>185</c:v>
                </c:pt>
                <c:pt idx="74">
                  <c:v>187.5</c:v>
                </c:pt>
                <c:pt idx="75">
                  <c:v>190</c:v>
                </c:pt>
                <c:pt idx="76">
                  <c:v>192.5</c:v>
                </c:pt>
                <c:pt idx="77">
                  <c:v>195</c:v>
                </c:pt>
                <c:pt idx="78">
                  <c:v>197.5</c:v>
                </c:pt>
                <c:pt idx="79">
                  <c:v>200</c:v>
                </c:pt>
                <c:pt idx="80">
                  <c:v>202.5</c:v>
                </c:pt>
                <c:pt idx="81">
                  <c:v>205</c:v>
                </c:pt>
                <c:pt idx="82">
                  <c:v>207.5</c:v>
                </c:pt>
                <c:pt idx="83">
                  <c:v>210</c:v>
                </c:pt>
                <c:pt idx="84">
                  <c:v>212.5</c:v>
                </c:pt>
                <c:pt idx="85">
                  <c:v>215</c:v>
                </c:pt>
                <c:pt idx="86">
                  <c:v>217.5</c:v>
                </c:pt>
                <c:pt idx="87">
                  <c:v>220</c:v>
                </c:pt>
                <c:pt idx="88">
                  <c:v>222.5</c:v>
                </c:pt>
                <c:pt idx="89">
                  <c:v>225</c:v>
                </c:pt>
                <c:pt idx="90">
                  <c:v>227.5</c:v>
                </c:pt>
                <c:pt idx="91">
                  <c:v>230</c:v>
                </c:pt>
                <c:pt idx="92">
                  <c:v>232.5</c:v>
                </c:pt>
                <c:pt idx="93">
                  <c:v>235</c:v>
                </c:pt>
                <c:pt idx="94">
                  <c:v>237.5</c:v>
                </c:pt>
                <c:pt idx="95">
                  <c:v>240</c:v>
                </c:pt>
                <c:pt idx="96">
                  <c:v>242.5</c:v>
                </c:pt>
                <c:pt idx="97">
                  <c:v>245</c:v>
                </c:pt>
                <c:pt idx="98">
                  <c:v>247.5</c:v>
                </c:pt>
                <c:pt idx="99">
                  <c:v>250</c:v>
                </c:pt>
                <c:pt idx="100">
                  <c:v>252.5</c:v>
                </c:pt>
                <c:pt idx="101">
                  <c:v>255</c:v>
                </c:pt>
                <c:pt idx="102">
                  <c:v>257.5</c:v>
                </c:pt>
                <c:pt idx="103">
                  <c:v>260</c:v>
                </c:pt>
                <c:pt idx="104">
                  <c:v>262.5</c:v>
                </c:pt>
                <c:pt idx="105">
                  <c:v>265</c:v>
                </c:pt>
                <c:pt idx="106">
                  <c:v>267.5</c:v>
                </c:pt>
                <c:pt idx="107">
                  <c:v>270</c:v>
                </c:pt>
                <c:pt idx="108">
                  <c:v>272.5</c:v>
                </c:pt>
                <c:pt idx="109">
                  <c:v>275</c:v>
                </c:pt>
                <c:pt idx="110">
                  <c:v>277.5</c:v>
                </c:pt>
                <c:pt idx="111">
                  <c:v>280</c:v>
                </c:pt>
                <c:pt idx="112">
                  <c:v>282.5</c:v>
                </c:pt>
                <c:pt idx="113">
                  <c:v>285</c:v>
                </c:pt>
                <c:pt idx="114">
                  <c:v>287.5</c:v>
                </c:pt>
                <c:pt idx="115">
                  <c:v>290</c:v>
                </c:pt>
                <c:pt idx="116">
                  <c:v>292.5</c:v>
                </c:pt>
                <c:pt idx="117">
                  <c:v>295</c:v>
                </c:pt>
                <c:pt idx="118">
                  <c:v>297.5</c:v>
                </c:pt>
                <c:pt idx="119">
                  <c:v>300</c:v>
                </c:pt>
                <c:pt idx="120">
                  <c:v>302.5</c:v>
                </c:pt>
                <c:pt idx="121">
                  <c:v>305</c:v>
                </c:pt>
                <c:pt idx="122">
                  <c:v>307.5</c:v>
                </c:pt>
                <c:pt idx="123">
                  <c:v>310</c:v>
                </c:pt>
                <c:pt idx="124">
                  <c:v>312.5</c:v>
                </c:pt>
                <c:pt idx="125">
                  <c:v>315</c:v>
                </c:pt>
                <c:pt idx="126">
                  <c:v>317.5</c:v>
                </c:pt>
                <c:pt idx="127">
                  <c:v>320</c:v>
                </c:pt>
                <c:pt idx="128">
                  <c:v>322.5</c:v>
                </c:pt>
                <c:pt idx="129">
                  <c:v>325</c:v>
                </c:pt>
                <c:pt idx="130">
                  <c:v>327.5</c:v>
                </c:pt>
                <c:pt idx="131">
                  <c:v>330</c:v>
                </c:pt>
                <c:pt idx="132">
                  <c:v>332.5</c:v>
                </c:pt>
                <c:pt idx="133">
                  <c:v>335</c:v>
                </c:pt>
                <c:pt idx="134">
                  <c:v>337.5</c:v>
                </c:pt>
                <c:pt idx="135">
                  <c:v>340</c:v>
                </c:pt>
                <c:pt idx="136">
                  <c:v>342.5</c:v>
                </c:pt>
                <c:pt idx="137">
                  <c:v>345</c:v>
                </c:pt>
                <c:pt idx="138">
                  <c:v>347.5</c:v>
                </c:pt>
                <c:pt idx="139">
                  <c:v>350</c:v>
                </c:pt>
                <c:pt idx="140">
                  <c:v>352.5</c:v>
                </c:pt>
                <c:pt idx="141">
                  <c:v>355</c:v>
                </c:pt>
                <c:pt idx="142">
                  <c:v>357.5</c:v>
                </c:pt>
                <c:pt idx="143">
                  <c:v>360</c:v>
                </c:pt>
                <c:pt idx="144">
                  <c:v>362.5</c:v>
                </c:pt>
                <c:pt idx="145">
                  <c:v>365</c:v>
                </c:pt>
                <c:pt idx="146">
                  <c:v>367.5</c:v>
                </c:pt>
                <c:pt idx="147">
                  <c:v>370</c:v>
                </c:pt>
                <c:pt idx="148">
                  <c:v>372.5</c:v>
                </c:pt>
                <c:pt idx="149">
                  <c:v>375</c:v>
                </c:pt>
                <c:pt idx="150">
                  <c:v>377.5</c:v>
                </c:pt>
                <c:pt idx="151">
                  <c:v>380</c:v>
                </c:pt>
                <c:pt idx="152">
                  <c:v>382.5</c:v>
                </c:pt>
                <c:pt idx="153">
                  <c:v>385</c:v>
                </c:pt>
                <c:pt idx="154">
                  <c:v>387.5</c:v>
                </c:pt>
                <c:pt idx="155">
                  <c:v>390</c:v>
                </c:pt>
                <c:pt idx="156">
                  <c:v>392.5</c:v>
                </c:pt>
                <c:pt idx="157">
                  <c:v>395</c:v>
                </c:pt>
                <c:pt idx="158">
                  <c:v>397.5</c:v>
                </c:pt>
                <c:pt idx="159">
                  <c:v>400</c:v>
                </c:pt>
                <c:pt idx="160">
                  <c:v>402.5</c:v>
                </c:pt>
                <c:pt idx="161">
                  <c:v>405</c:v>
                </c:pt>
                <c:pt idx="162">
                  <c:v>407.5</c:v>
                </c:pt>
                <c:pt idx="163">
                  <c:v>410</c:v>
                </c:pt>
                <c:pt idx="164">
                  <c:v>412.5</c:v>
                </c:pt>
                <c:pt idx="165">
                  <c:v>415</c:v>
                </c:pt>
                <c:pt idx="166">
                  <c:v>417.5</c:v>
                </c:pt>
                <c:pt idx="167">
                  <c:v>420</c:v>
                </c:pt>
                <c:pt idx="168">
                  <c:v>422.5</c:v>
                </c:pt>
                <c:pt idx="169">
                  <c:v>425</c:v>
                </c:pt>
                <c:pt idx="170">
                  <c:v>427.5</c:v>
                </c:pt>
                <c:pt idx="171">
                  <c:v>430</c:v>
                </c:pt>
                <c:pt idx="172">
                  <c:v>432.5</c:v>
                </c:pt>
                <c:pt idx="173">
                  <c:v>435</c:v>
                </c:pt>
                <c:pt idx="174">
                  <c:v>437.5</c:v>
                </c:pt>
                <c:pt idx="175">
                  <c:v>440</c:v>
                </c:pt>
                <c:pt idx="176">
                  <c:v>442.5</c:v>
                </c:pt>
                <c:pt idx="177">
                  <c:v>445</c:v>
                </c:pt>
                <c:pt idx="178">
                  <c:v>447.5</c:v>
                </c:pt>
                <c:pt idx="179">
                  <c:v>450</c:v>
                </c:pt>
                <c:pt idx="180">
                  <c:v>452.5</c:v>
                </c:pt>
                <c:pt idx="181">
                  <c:v>455</c:v>
                </c:pt>
                <c:pt idx="182">
                  <c:v>457.5</c:v>
                </c:pt>
                <c:pt idx="183">
                  <c:v>460</c:v>
                </c:pt>
                <c:pt idx="184">
                  <c:v>462.5</c:v>
                </c:pt>
                <c:pt idx="185">
                  <c:v>465</c:v>
                </c:pt>
                <c:pt idx="186">
                  <c:v>467.5</c:v>
                </c:pt>
                <c:pt idx="187">
                  <c:v>470</c:v>
                </c:pt>
                <c:pt idx="188">
                  <c:v>472.5</c:v>
                </c:pt>
                <c:pt idx="189">
                  <c:v>475</c:v>
                </c:pt>
                <c:pt idx="190">
                  <c:v>477.5</c:v>
                </c:pt>
                <c:pt idx="191">
                  <c:v>480</c:v>
                </c:pt>
                <c:pt idx="192">
                  <c:v>482.5</c:v>
                </c:pt>
                <c:pt idx="193">
                  <c:v>485</c:v>
                </c:pt>
                <c:pt idx="194">
                  <c:v>487.5</c:v>
                </c:pt>
                <c:pt idx="195">
                  <c:v>490</c:v>
                </c:pt>
                <c:pt idx="196">
                  <c:v>492.5</c:v>
                </c:pt>
                <c:pt idx="197">
                  <c:v>495</c:v>
                </c:pt>
                <c:pt idx="198">
                  <c:v>497.5</c:v>
                </c:pt>
                <c:pt idx="199">
                  <c:v>500</c:v>
                </c:pt>
                <c:pt idx="200">
                  <c:v>502.5</c:v>
                </c:pt>
                <c:pt idx="201">
                  <c:v>505</c:v>
                </c:pt>
                <c:pt idx="202">
                  <c:v>507.5</c:v>
                </c:pt>
                <c:pt idx="203">
                  <c:v>510</c:v>
                </c:pt>
                <c:pt idx="204">
                  <c:v>512.5</c:v>
                </c:pt>
                <c:pt idx="205">
                  <c:v>515</c:v>
                </c:pt>
                <c:pt idx="206">
                  <c:v>517.5</c:v>
                </c:pt>
                <c:pt idx="207">
                  <c:v>520</c:v>
                </c:pt>
                <c:pt idx="208">
                  <c:v>522.5</c:v>
                </c:pt>
                <c:pt idx="209">
                  <c:v>525</c:v>
                </c:pt>
                <c:pt idx="210">
                  <c:v>527.5</c:v>
                </c:pt>
                <c:pt idx="211">
                  <c:v>530</c:v>
                </c:pt>
                <c:pt idx="212">
                  <c:v>532.5</c:v>
                </c:pt>
                <c:pt idx="213">
                  <c:v>535</c:v>
                </c:pt>
                <c:pt idx="214">
                  <c:v>537.5</c:v>
                </c:pt>
                <c:pt idx="215">
                  <c:v>540</c:v>
                </c:pt>
                <c:pt idx="216">
                  <c:v>542.5</c:v>
                </c:pt>
                <c:pt idx="217">
                  <c:v>545</c:v>
                </c:pt>
                <c:pt idx="218">
                  <c:v>547.5</c:v>
                </c:pt>
                <c:pt idx="219">
                  <c:v>550</c:v>
                </c:pt>
              </c:numCache>
            </c:numRef>
          </c:xVal>
          <c:yVal>
            <c:numRef>
              <c:f>'裏方'!$O$16:$O$235</c:f>
              <c:numCache>
                <c:ptCount val="220"/>
                <c:pt idx="0">
                  <c:v>6.021407609585565</c:v>
                </c:pt>
                <c:pt idx="1">
                  <c:v>6.085533107727482</c:v>
                </c:pt>
                <c:pt idx="2">
                  <c:v>6.192104720165564</c:v>
                </c:pt>
                <c:pt idx="3">
                  <c:v>6.340733421200646</c:v>
                </c:pt>
                <c:pt idx="4">
                  <c:v>6.53099785771768</c:v>
                </c:pt>
                <c:pt idx="5">
                  <c:v>6.762544847696913</c:v>
                </c:pt>
                <c:pt idx="6">
                  <c:v>7.035193691684549</c:v>
                </c:pt>
                <c:pt idx="7">
                  <c:v>7.34903543806024</c:v>
                </c:pt>
                <c:pt idx="8">
                  <c:v>7.70452224025474</c:v>
                </c:pt>
                <c:pt idx="9">
                  <c:v>8.102545738976653</c:v>
                </c:pt>
                <c:pt idx="10">
                  <c:v>8.544506222031655</c:v>
                </c:pt>
                <c:pt idx="11">
                  <c:v>9.032375939615527</c:v>
                </c:pt>
                <c:pt idx="12">
                  <c:v>9.568760524798886</c:v>
                </c:pt>
                <c:pt idx="13">
                  <c:v>10.156962253220515</c:v>
                </c:pt>
                <c:pt idx="14">
                  <c:v>10.801048091169422</c:v>
                </c:pt>
                <c:pt idx="15">
                  <c:v>11.505924202087414</c:v>
                </c:pt>
                <c:pt idx="16">
                  <c:v>12.277416689158983</c:v>
                </c:pt>
                <c:pt idx="17">
                  <c:v>13.122355488751644</c:v>
                </c:pt>
                <c:pt idx="18">
                  <c:v>14.048653826637354</c:v>
                </c:pt>
                <c:pt idx="19">
                  <c:v>15.065368395881698</c:v>
                </c:pt>
                <c:pt idx="20">
                  <c:v>16.18271365968879</c:v>
                </c:pt>
                <c:pt idx="21">
                  <c:v>17.41198476097468</c:v>
                </c:pt>
                <c:pt idx="22">
                  <c:v>18.76531359359555</c:v>
                </c:pt>
                <c:pt idx="23">
                  <c:v>20.255136640594582</c:v>
                </c:pt>
                <c:pt idx="24">
                  <c:v>21.893186001792298</c:v>
                </c:pt>
                <c:pt idx="25">
                  <c:v>23.688724925358105</c:v>
                </c:pt>
                <c:pt idx="26">
                  <c:v>25.64564802894285</c:v>
                </c:pt>
                <c:pt idx="27">
                  <c:v>27.75800227535807</c:v>
                </c:pt>
                <c:pt idx="28">
                  <c:v>30.003582498306713</c:v>
                </c:pt>
                <c:pt idx="29">
                  <c:v>32.33576499445665</c:v>
                </c:pt>
                <c:pt idx="30">
                  <c:v>34.675025168621644</c:v>
                </c:pt>
                <c:pt idx="31">
                  <c:v>36.903837921576994</c:v>
                </c:pt>
                <c:pt idx="32">
                  <c:v>38.87113515068382</c:v>
                </c:pt>
                <c:pt idx="33">
                  <c:v>40.412537496231565</c:v>
                </c:pt>
                <c:pt idx="34">
                  <c:v>41.38647057103383</c:v>
                </c:pt>
                <c:pt idx="35">
                  <c:v>41.714285714285715</c:v>
                </c:pt>
                <c:pt idx="36">
                  <c:v>41.40399081598777</c:v>
                </c:pt>
                <c:pt idx="37">
                  <c:v>40.54378648906601</c:v>
                </c:pt>
                <c:pt idx="38">
                  <c:v>39.270471026460065</c:v>
                </c:pt>
                <c:pt idx="39">
                  <c:v>37.73137323459716</c:v>
                </c:pt>
                <c:pt idx="40">
                  <c:v>36.056249182044915</c:v>
                </c:pt>
                <c:pt idx="41">
                  <c:v>34.34445229663074</c:v>
                </c:pt>
                <c:pt idx="42">
                  <c:v>32.66401797507218</c:v>
                </c:pt>
                <c:pt idx="43">
                  <c:v>31.056858443382904</c:v>
                </c:pt>
                <c:pt idx="44">
                  <c:v>29.545623032581243</c:v>
                </c:pt>
                <c:pt idx="45">
                  <c:v>28.13991567679732</c:v>
                </c:pt>
                <c:pt idx="46">
                  <c:v>26.841093671865977</c:v>
                </c:pt>
                <c:pt idx="47">
                  <c:v>25.645648028942844</c:v>
                </c:pt>
                <c:pt idx="48">
                  <c:v>24.5474450953993</c:v>
                </c:pt>
                <c:pt idx="49">
                  <c:v>23.539146048500804</c:v>
                </c:pt>
                <c:pt idx="50">
                  <c:v>22.61306855530497</c:v>
                </c:pt>
                <c:pt idx="51">
                  <c:v>21.761685113647037</c:v>
                </c:pt>
                <c:pt idx="52">
                  <c:v>20.9778919140959</c:v>
                </c:pt>
                <c:pt idx="53">
                  <c:v>20.25513664059458</c:v>
                </c:pt>
                <c:pt idx="54">
                  <c:v>19.58746205922285</c:v>
                </c:pt>
                <c:pt idx="55">
                  <c:v>18.96950121592751</c:v>
                </c:pt>
                <c:pt idx="56">
                  <c:v>18.396446419926498</c:v>
                </c:pt>
                <c:pt idx="57">
                  <c:v>17.86400549115522</c:v>
                </c:pt>
                <c:pt idx="58">
                  <c:v>17.368353276872075</c:v>
                </c:pt>
                <c:pt idx="59">
                  <c:v>16.906083037378707</c:v>
                </c:pt>
                <c:pt idx="60">
                  <c:v>16.4741602071106</c:v>
                </c:pt>
                <c:pt idx="61">
                  <c:v>16.06987976852259</c:v>
                </c:pt>
                <c:pt idx="62">
                  <c:v>15.690827722536582</c:v>
                </c:pt>
                <c:pt idx="63">
                  <c:v>15.334846705049882</c:v>
                </c:pt>
                <c:pt idx="64">
                  <c:v>15.00000556093945</c:v>
                </c:pt>
                <c:pt idx="65">
                  <c:v>14.68457256795278</c:v>
                </c:pt>
                <c:pt idx="66">
                  <c:v>14.386991954695542</c:v>
                </c:pt>
                <c:pt idx="67">
                  <c:v>14.105863349734076</c:v>
                </c:pt>
                <c:pt idx="68">
                  <c:v>13.83992381424268</c:v>
                </c:pt>
                <c:pt idx="69">
                  <c:v>13.588032137457732</c:v>
                </c:pt>
                <c:pt idx="70">
                  <c:v>13.349155105773864</c:v>
                </c:pt>
                <c:pt idx="71">
                  <c:v>13.122355488751644</c:v>
                </c:pt>
                <c:pt idx="72">
                  <c:v>12.906781516449671</c:v>
                </c:pt>
                <c:pt idx="73">
                  <c:v>12.701657651251532</c:v>
                </c:pt>
                <c:pt idx="74">
                  <c:v>12.506276483264019</c:v>
                </c:pt>
                <c:pt idx="75">
                  <c:v>12.319991601323729</c:v>
                </c:pt>
                <c:pt idx="76">
                  <c:v>12.142211311773577</c:v>
                </c:pt>
                <c:pt idx="77">
                  <c:v>11.972393094675393</c:v>
                </c:pt>
                <c:pt idx="78">
                  <c:v>11.810038702270361</c:v>
                </c:pt>
                <c:pt idx="79">
                  <c:v>11.654689817556926</c:v>
                </c:pt>
                <c:pt idx="80">
                  <c:v>11.505924202087414</c:v>
                </c:pt>
                <c:pt idx="81">
                  <c:v>11.363352271732175</c:v>
                </c:pt>
                <c:pt idx="82">
                  <c:v>11.22661404744077</c:v>
                </c:pt>
                <c:pt idx="83">
                  <c:v>11.095376435136435</c:v>
                </c:pt>
                <c:pt idx="84">
                  <c:v>10.969330794980593</c:v>
                </c:pt>
                <c:pt idx="85">
                  <c:v>10.84819076548389</c:v>
                </c:pt>
                <c:pt idx="86">
                  <c:v>10.731690312444409</c:v>
                </c:pt>
                <c:pt idx="87">
                  <c:v>10.619581976569679</c:v>
                </c:pt>
                <c:pt idx="88">
                  <c:v>10.51163529697786</c:v>
                </c:pt>
                <c:pt idx="89">
                  <c:v>10.407635390653875</c:v>
                </c:pt>
                <c:pt idx="90">
                  <c:v>10.307381670424112</c:v>
                </c:pt>
                <c:pt idx="91">
                  <c:v>10.210686686165394</c:v>
                </c:pt>
                <c:pt idx="92">
                  <c:v>10.11737507582846</c:v>
                </c:pt>
                <c:pt idx="93">
                  <c:v>10.027282614473854</c:v>
                </c:pt>
                <c:pt idx="94">
                  <c:v>9.940255350923893</c:v>
                </c:pt>
                <c:pt idx="95">
                  <c:v>9.856148822858088</c:v>
                </c:pt>
                <c:pt idx="96">
                  <c:v>9.774827342245887</c:v>
                </c:pt>
                <c:pt idx="97">
                  <c:v>9.69616334394205</c:v>
                </c:pt>
                <c:pt idx="98">
                  <c:v>9.620036791084388</c:v>
                </c:pt>
                <c:pt idx="99">
                  <c:v>9.546334631646937</c:v>
                </c:pt>
                <c:pt idx="100">
                  <c:v>9.474950301127466</c:v>
                </c:pt>
                <c:pt idx="101">
                  <c:v>9.405783266898005</c:v>
                </c:pt>
                <c:pt idx="102">
                  <c:v>9.338738610230926</c:v>
                </c:pt>
                <c:pt idx="103">
                  <c:v>9.273726642439447</c:v>
                </c:pt>
                <c:pt idx="104">
                  <c:v>9.210662551947747</c:v>
                </c:pt>
                <c:pt idx="105">
                  <c:v>9.14946607943846</c:v>
                </c:pt>
                <c:pt idx="106">
                  <c:v>9.090061218519821</c:v>
                </c:pt>
                <c:pt idx="107">
                  <c:v>9.032375939615527</c:v>
                </c:pt>
                <c:pt idx="108">
                  <c:v>8.976341935012238</c:v>
                </c:pt>
                <c:pt idx="109">
                  <c:v>8.921894383205416</c:v>
                </c:pt>
                <c:pt idx="110">
                  <c:v>8.868971730867507</c:v>
                </c:pt>
                <c:pt idx="111">
                  <c:v>8.817515490925913</c:v>
                </c:pt>
                <c:pt idx="112">
                  <c:v>8.767470055383862</c:v>
                </c:pt>
                <c:pt idx="113">
                  <c:v>8.718782521647649</c:v>
                </c:pt>
                <c:pt idx="114">
                  <c:v>8.671402531240275</c:v>
                </c:pt>
                <c:pt idx="115">
                  <c:v>8.62528211988589</c:v>
                </c:pt>
                <c:pt idx="116">
                  <c:v>8.58037557804315</c:v>
                </c:pt>
                <c:pt idx="117">
                  <c:v>8.536639321049668</c:v>
                </c:pt>
                <c:pt idx="118">
                  <c:v>8.494031768115413</c:v>
                </c:pt>
                <c:pt idx="119">
                  <c:v>8.452513229470888</c:v>
                </c:pt>
                <c:pt idx="120">
                  <c:v>8.41204580103735</c:v>
                </c:pt>
                <c:pt idx="121">
                  <c:v>8.37259326604157</c:v>
                </c:pt>
                <c:pt idx="122">
                  <c:v>8.33412100304771</c:v>
                </c:pt>
                <c:pt idx="123">
                  <c:v>8.296595899923949</c:v>
                </c:pt>
                <c:pt idx="124">
                  <c:v>8.259986273302507</c:v>
                </c:pt>
                <c:pt idx="125">
                  <c:v>8.224261793128623</c:v>
                </c:pt>
                <c:pt idx="126">
                  <c:v>8.189393411927753</c:v>
                </c:pt>
                <c:pt idx="127">
                  <c:v>8.15535329845073</c:v>
                </c:pt>
                <c:pt idx="128">
                  <c:v>8.122114775384242</c:v>
                </c:pt>
                <c:pt idx="129">
                  <c:v>8.089652260839324</c:v>
                </c:pt>
                <c:pt idx="130">
                  <c:v>8.057941213353445</c:v>
                </c:pt>
                <c:pt idx="131">
                  <c:v>8.02695808016265</c:v>
                </c:pt>
                <c:pt idx="132">
                  <c:v>7.996680248519388</c:v>
                </c:pt>
                <c:pt idx="133">
                  <c:v>7.967085999848949</c:v>
                </c:pt>
                <c:pt idx="134">
                  <c:v>7.938154466553481</c:v>
                </c:pt>
                <c:pt idx="135">
                  <c:v>7.909865591286947</c:v>
                </c:pt>
                <c:pt idx="136">
                  <c:v>7.882200088537875</c:v>
                </c:pt>
                <c:pt idx="137">
                  <c:v>7.8551394083687995</c:v>
                </c:pt>
                <c:pt idx="138">
                  <c:v>7.828665702172618</c:v>
                </c:pt>
                <c:pt idx="139">
                  <c:v>7.802761790316201</c:v>
                </c:pt>
                <c:pt idx="140">
                  <c:v>7.777411131551164</c:v>
                </c:pt>
                <c:pt idx="141">
                  <c:v>7.752597794080273</c:v>
                </c:pt>
                <c:pt idx="142">
                  <c:v>7.728306428175959</c:v>
                </c:pt>
                <c:pt idx="143">
                  <c:v>7.70452224025474</c:v>
                </c:pt>
                <c:pt idx="144">
                  <c:v>7.681230968318128</c:v>
                </c:pt>
                <c:pt idx="145">
                  <c:v>7.658418858676765</c:v>
                </c:pt>
                <c:pt idx="146">
                  <c:v>7.636072643880338</c:v>
                </c:pt>
                <c:pt idx="147">
                  <c:v>7.614179521781091</c:v>
                </c:pt>
                <c:pt idx="148">
                  <c:v>7.592727135663654</c:v>
                </c:pt>
                <c:pt idx="149">
                  <c:v>7.571703555378415</c:v>
                </c:pt>
                <c:pt idx="150">
                  <c:v>7.551097259419911</c:v>
                </c:pt>
                <c:pt idx="151">
                  <c:v>7.530897117895481</c:v>
                </c:pt>
                <c:pt idx="152">
                  <c:v>7.511092376333143</c:v>
                </c:pt>
                <c:pt idx="153">
                  <c:v>7.491672640280859</c:v>
                </c:pt>
                <c:pt idx="154">
                  <c:v>7.472627860652537</c:v>
                </c:pt>
                <c:pt idx="155">
                  <c:v>7.45394831977889</c:v>
                </c:pt>
                <c:pt idx="156">
                  <c:v>7.435624618124045</c:v>
                </c:pt>
                <c:pt idx="157">
                  <c:v>7.417647661631119</c:v>
                </c:pt>
                <c:pt idx="158">
                  <c:v>7.4000086496623965</c:v>
                </c:pt>
                <c:pt idx="159">
                  <c:v>7.382699063501848</c:v>
                </c:pt>
                <c:pt idx="160">
                  <c:v>7.365710655389632</c:v>
                </c:pt>
                <c:pt idx="161">
                  <c:v>7.349035438060239</c:v>
                </c:pt>
                <c:pt idx="162">
                  <c:v>7.3326656747574654</c:v>
                </c:pt>
                <c:pt idx="163">
                  <c:v>7.31659386970119</c:v>
                </c:pt>
                <c:pt idx="164">
                  <c:v>7.3008127589822935</c:v>
                </c:pt>
                <c:pt idx="165">
                  <c:v>7.2853153018635535</c:v>
                </c:pt>
                <c:pt idx="166">
                  <c:v>7.270094672465566</c:v>
                </c:pt>
                <c:pt idx="167">
                  <c:v>7.255144251818065</c:v>
                </c:pt>
                <c:pt idx="168">
                  <c:v>7.240457620258067</c:v>
                </c:pt>
                <c:pt idx="169">
                  <c:v>7.226028550157377</c:v>
                </c:pt>
                <c:pt idx="170">
                  <c:v>7.211850998962985</c:v>
                </c:pt>
                <c:pt idx="171">
                  <c:v>7.197919102534805</c:v>
                </c:pt>
                <c:pt idx="172">
                  <c:v>7.18422716876612</c:v>
                </c:pt>
                <c:pt idx="173">
                  <c:v>7.170769671472841</c:v>
                </c:pt>
                <c:pt idx="174">
                  <c:v>7.157541244538554</c:v>
                </c:pt>
                <c:pt idx="175">
                  <c:v>7.144536676302987</c:v>
                </c:pt>
                <c:pt idx="176">
                  <c:v>7.13175090418219</c:v>
                </c:pt>
                <c:pt idx="177">
                  <c:v>7.119179009509441</c:v>
                </c:pt>
                <c:pt idx="178">
                  <c:v>7.1068162125863905</c:v>
                </c:pt>
                <c:pt idx="179">
                  <c:v>7.094657867934576</c:v>
                </c:pt>
                <c:pt idx="180">
                  <c:v>7.08269945973796</c:v>
                </c:pt>
                <c:pt idx="181">
                  <c:v>7.070936597467604</c:v>
                </c:pt>
                <c:pt idx="182">
                  <c:v>7.059365011680112</c:v>
                </c:pt>
                <c:pt idx="183">
                  <c:v>7.047980549981871</c:v>
                </c:pt>
                <c:pt idx="184">
                  <c:v>7.0367791731515466</c:v>
                </c:pt>
                <c:pt idx="185">
                  <c:v>7.025756951413683</c:v>
                </c:pt>
                <c:pt idx="186">
                  <c:v>7.014910060856628</c:v>
                </c:pt>
                <c:pt idx="187">
                  <c:v>7.004234779988302</c:v>
                </c:pt>
                <c:pt idx="188">
                  <c:v>6.993727486423776</c:v>
                </c:pt>
                <c:pt idx="189">
                  <c:v>6.983384653698754</c:v>
                </c:pt>
                <c:pt idx="190">
                  <c:v>6.973202848203508</c:v>
                </c:pt>
                <c:pt idx="191">
                  <c:v>6.963178726232009</c:v>
                </c:pt>
                <c:pt idx="192">
                  <c:v>6.953309031141249</c:v>
                </c:pt>
                <c:pt idx="193">
                  <c:v>6.943590590616026</c:v>
                </c:pt>
                <c:pt idx="194">
                  <c:v>6.934020314034697</c:v>
                </c:pt>
                <c:pt idx="195">
                  <c:v>6.924595189931584</c:v>
                </c:pt>
                <c:pt idx="196">
                  <c:v>6.915312283551956</c:v>
                </c:pt>
                <c:pt idx="197">
                  <c:v>6.906168734495715</c:v>
                </c:pt>
                <c:pt idx="198">
                  <c:v>6.897161754446049</c:v>
                </c:pt>
                <c:pt idx="199">
                  <c:v>6.888288624979571</c:v>
                </c:pt>
                <c:pt idx="200">
                  <c:v>6.879546695454526</c:v>
                </c:pt>
                <c:pt idx="201">
                  <c:v>6.870933380973906</c:v>
                </c:pt>
                <c:pt idx="202">
                  <c:v>6.862446160420397</c:v>
                </c:pt>
                <c:pt idx="203">
                  <c:v>6.8540825745602465</c:v>
                </c:pt>
                <c:pt idx="204">
                  <c:v>6.845840224213264</c:v>
                </c:pt>
                <c:pt idx="205">
                  <c:v>6.837716768486318</c:v>
                </c:pt>
                <c:pt idx="206">
                  <c:v>6.829709923067771</c:v>
                </c:pt>
                <c:pt idx="207">
                  <c:v>6.821817458580464</c:v>
                </c:pt>
                <c:pt idx="208">
                  <c:v>6.814037198990914</c:v>
                </c:pt>
                <c:pt idx="209">
                  <c:v>6.806367020072529</c:v>
                </c:pt>
                <c:pt idx="210">
                  <c:v>6.79880484792073</c:v>
                </c:pt>
                <c:pt idx="211">
                  <c:v>6.79134865751797</c:v>
                </c:pt>
                <c:pt idx="212">
                  <c:v>6.783996471346723</c:v>
                </c:pt>
                <c:pt idx="213">
                  <c:v>6.776746358048566</c:v>
                </c:pt>
                <c:pt idx="214">
                  <c:v>6.76959643112767</c:v>
                </c:pt>
                <c:pt idx="215">
                  <c:v>6.762544847696913</c:v>
                </c:pt>
                <c:pt idx="216">
                  <c:v>6.75558980726509</c:v>
                </c:pt>
                <c:pt idx="217">
                  <c:v>6.748729550563618</c:v>
                </c:pt>
                <c:pt idx="218">
                  <c:v>6.741962358411284</c:v>
                </c:pt>
                <c:pt idx="219">
                  <c:v>6.735286550615614</c:v>
                </c:pt>
              </c:numCache>
            </c:numRef>
          </c:yVal>
          <c:smooth val="0"/>
        </c:ser>
        <c:ser>
          <c:idx val="10"/>
          <c:order val="1"/>
          <c:tx>
            <c:v>裸の振動板速度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'裏方'!$E$16:$E$235</c:f>
              <c:numCache>
                <c:ptCount val="220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37.5</c:v>
                </c:pt>
                <c:pt idx="15">
                  <c:v>40</c:v>
                </c:pt>
                <c:pt idx="16">
                  <c:v>42.5</c:v>
                </c:pt>
                <c:pt idx="17">
                  <c:v>45</c:v>
                </c:pt>
                <c:pt idx="18">
                  <c:v>47.5</c:v>
                </c:pt>
                <c:pt idx="19">
                  <c:v>50</c:v>
                </c:pt>
                <c:pt idx="20">
                  <c:v>52.5</c:v>
                </c:pt>
                <c:pt idx="21">
                  <c:v>55</c:v>
                </c:pt>
                <c:pt idx="22">
                  <c:v>57.5</c:v>
                </c:pt>
                <c:pt idx="23">
                  <c:v>60</c:v>
                </c:pt>
                <c:pt idx="24">
                  <c:v>62.5</c:v>
                </c:pt>
                <c:pt idx="25">
                  <c:v>65</c:v>
                </c:pt>
                <c:pt idx="26">
                  <c:v>67.5</c:v>
                </c:pt>
                <c:pt idx="27">
                  <c:v>70</c:v>
                </c:pt>
                <c:pt idx="28">
                  <c:v>72.5</c:v>
                </c:pt>
                <c:pt idx="29">
                  <c:v>75</c:v>
                </c:pt>
                <c:pt idx="30">
                  <c:v>77.5</c:v>
                </c:pt>
                <c:pt idx="31">
                  <c:v>80</c:v>
                </c:pt>
                <c:pt idx="32">
                  <c:v>82.5</c:v>
                </c:pt>
                <c:pt idx="33">
                  <c:v>85</c:v>
                </c:pt>
                <c:pt idx="34">
                  <c:v>87.5</c:v>
                </c:pt>
                <c:pt idx="35">
                  <c:v>90</c:v>
                </c:pt>
                <c:pt idx="36">
                  <c:v>92.5</c:v>
                </c:pt>
                <c:pt idx="37">
                  <c:v>95</c:v>
                </c:pt>
                <c:pt idx="38">
                  <c:v>97.5</c:v>
                </c:pt>
                <c:pt idx="39">
                  <c:v>100</c:v>
                </c:pt>
                <c:pt idx="40">
                  <c:v>102.5</c:v>
                </c:pt>
                <c:pt idx="41">
                  <c:v>105</c:v>
                </c:pt>
                <c:pt idx="42">
                  <c:v>107.5</c:v>
                </c:pt>
                <c:pt idx="43">
                  <c:v>110</c:v>
                </c:pt>
                <c:pt idx="44">
                  <c:v>112.5</c:v>
                </c:pt>
                <c:pt idx="45">
                  <c:v>115</c:v>
                </c:pt>
                <c:pt idx="46">
                  <c:v>117.5</c:v>
                </c:pt>
                <c:pt idx="47">
                  <c:v>120</c:v>
                </c:pt>
                <c:pt idx="48">
                  <c:v>122.5</c:v>
                </c:pt>
                <c:pt idx="49">
                  <c:v>125</c:v>
                </c:pt>
                <c:pt idx="50">
                  <c:v>127.5</c:v>
                </c:pt>
                <c:pt idx="51">
                  <c:v>130</c:v>
                </c:pt>
                <c:pt idx="52">
                  <c:v>132.5</c:v>
                </c:pt>
                <c:pt idx="53">
                  <c:v>135</c:v>
                </c:pt>
                <c:pt idx="54">
                  <c:v>137.5</c:v>
                </c:pt>
                <c:pt idx="55">
                  <c:v>140</c:v>
                </c:pt>
                <c:pt idx="56">
                  <c:v>142.5</c:v>
                </c:pt>
                <c:pt idx="57">
                  <c:v>145</c:v>
                </c:pt>
                <c:pt idx="58">
                  <c:v>147.5</c:v>
                </c:pt>
                <c:pt idx="59">
                  <c:v>150</c:v>
                </c:pt>
                <c:pt idx="60">
                  <c:v>152.5</c:v>
                </c:pt>
                <c:pt idx="61">
                  <c:v>155</c:v>
                </c:pt>
                <c:pt idx="62">
                  <c:v>157.5</c:v>
                </c:pt>
                <c:pt idx="63">
                  <c:v>160</c:v>
                </c:pt>
                <c:pt idx="64">
                  <c:v>162.5</c:v>
                </c:pt>
                <c:pt idx="65">
                  <c:v>165</c:v>
                </c:pt>
                <c:pt idx="66">
                  <c:v>167.5</c:v>
                </c:pt>
                <c:pt idx="67">
                  <c:v>170</c:v>
                </c:pt>
                <c:pt idx="68">
                  <c:v>172.5</c:v>
                </c:pt>
                <c:pt idx="69">
                  <c:v>175</c:v>
                </c:pt>
                <c:pt idx="70">
                  <c:v>177.5</c:v>
                </c:pt>
                <c:pt idx="71">
                  <c:v>180</c:v>
                </c:pt>
                <c:pt idx="72">
                  <c:v>182.5</c:v>
                </c:pt>
                <c:pt idx="73">
                  <c:v>185</c:v>
                </c:pt>
                <c:pt idx="74">
                  <c:v>187.5</c:v>
                </c:pt>
                <c:pt idx="75">
                  <c:v>190</c:v>
                </c:pt>
                <c:pt idx="76">
                  <c:v>192.5</c:v>
                </c:pt>
                <c:pt idx="77">
                  <c:v>195</c:v>
                </c:pt>
                <c:pt idx="78">
                  <c:v>197.5</c:v>
                </c:pt>
                <c:pt idx="79">
                  <c:v>200</c:v>
                </c:pt>
                <c:pt idx="80">
                  <c:v>202.5</c:v>
                </c:pt>
                <c:pt idx="81">
                  <c:v>205</c:v>
                </c:pt>
                <c:pt idx="82">
                  <c:v>207.5</c:v>
                </c:pt>
                <c:pt idx="83">
                  <c:v>210</c:v>
                </c:pt>
                <c:pt idx="84">
                  <c:v>212.5</c:v>
                </c:pt>
                <c:pt idx="85">
                  <c:v>215</c:v>
                </c:pt>
                <c:pt idx="86">
                  <c:v>217.5</c:v>
                </c:pt>
                <c:pt idx="87">
                  <c:v>220</c:v>
                </c:pt>
                <c:pt idx="88">
                  <c:v>222.5</c:v>
                </c:pt>
                <c:pt idx="89">
                  <c:v>225</c:v>
                </c:pt>
                <c:pt idx="90">
                  <c:v>227.5</c:v>
                </c:pt>
                <c:pt idx="91">
                  <c:v>230</c:v>
                </c:pt>
                <c:pt idx="92">
                  <c:v>232.5</c:v>
                </c:pt>
                <c:pt idx="93">
                  <c:v>235</c:v>
                </c:pt>
                <c:pt idx="94">
                  <c:v>237.5</c:v>
                </c:pt>
                <c:pt idx="95">
                  <c:v>240</c:v>
                </c:pt>
                <c:pt idx="96">
                  <c:v>242.5</c:v>
                </c:pt>
                <c:pt idx="97">
                  <c:v>245</c:v>
                </c:pt>
                <c:pt idx="98">
                  <c:v>247.5</c:v>
                </c:pt>
                <c:pt idx="99">
                  <c:v>250</c:v>
                </c:pt>
                <c:pt idx="100">
                  <c:v>252.5</c:v>
                </c:pt>
                <c:pt idx="101">
                  <c:v>255</c:v>
                </c:pt>
                <c:pt idx="102">
                  <c:v>257.5</c:v>
                </c:pt>
                <c:pt idx="103">
                  <c:v>260</c:v>
                </c:pt>
                <c:pt idx="104">
                  <c:v>262.5</c:v>
                </c:pt>
                <c:pt idx="105">
                  <c:v>265</c:v>
                </c:pt>
                <c:pt idx="106">
                  <c:v>267.5</c:v>
                </c:pt>
                <c:pt idx="107">
                  <c:v>270</c:v>
                </c:pt>
                <c:pt idx="108">
                  <c:v>272.5</c:v>
                </c:pt>
                <c:pt idx="109">
                  <c:v>275</c:v>
                </c:pt>
                <c:pt idx="110">
                  <c:v>277.5</c:v>
                </c:pt>
                <c:pt idx="111">
                  <c:v>280</c:v>
                </c:pt>
                <c:pt idx="112">
                  <c:v>282.5</c:v>
                </c:pt>
                <c:pt idx="113">
                  <c:v>285</c:v>
                </c:pt>
                <c:pt idx="114">
                  <c:v>287.5</c:v>
                </c:pt>
                <c:pt idx="115">
                  <c:v>290</c:v>
                </c:pt>
                <c:pt idx="116">
                  <c:v>292.5</c:v>
                </c:pt>
                <c:pt idx="117">
                  <c:v>295</c:v>
                </c:pt>
                <c:pt idx="118">
                  <c:v>297.5</c:v>
                </c:pt>
                <c:pt idx="119">
                  <c:v>300</c:v>
                </c:pt>
                <c:pt idx="120">
                  <c:v>302.5</c:v>
                </c:pt>
                <c:pt idx="121">
                  <c:v>305</c:v>
                </c:pt>
                <c:pt idx="122">
                  <c:v>307.5</c:v>
                </c:pt>
                <c:pt idx="123">
                  <c:v>310</c:v>
                </c:pt>
                <c:pt idx="124">
                  <c:v>312.5</c:v>
                </c:pt>
                <c:pt idx="125">
                  <c:v>315</c:v>
                </c:pt>
                <c:pt idx="126">
                  <c:v>317.5</c:v>
                </c:pt>
                <c:pt idx="127">
                  <c:v>320</c:v>
                </c:pt>
                <c:pt idx="128">
                  <c:v>322.5</c:v>
                </c:pt>
                <c:pt idx="129">
                  <c:v>325</c:v>
                </c:pt>
                <c:pt idx="130">
                  <c:v>327.5</c:v>
                </c:pt>
                <c:pt idx="131">
                  <c:v>330</c:v>
                </c:pt>
                <c:pt idx="132">
                  <c:v>332.5</c:v>
                </c:pt>
                <c:pt idx="133">
                  <c:v>335</c:v>
                </c:pt>
                <c:pt idx="134">
                  <c:v>337.5</c:v>
                </c:pt>
                <c:pt idx="135">
                  <c:v>340</c:v>
                </c:pt>
                <c:pt idx="136">
                  <c:v>342.5</c:v>
                </c:pt>
                <c:pt idx="137">
                  <c:v>345</c:v>
                </c:pt>
                <c:pt idx="138">
                  <c:v>347.5</c:v>
                </c:pt>
                <c:pt idx="139">
                  <c:v>350</c:v>
                </c:pt>
                <c:pt idx="140">
                  <c:v>352.5</c:v>
                </c:pt>
                <c:pt idx="141">
                  <c:v>355</c:v>
                </c:pt>
                <c:pt idx="142">
                  <c:v>357.5</c:v>
                </c:pt>
                <c:pt idx="143">
                  <c:v>360</c:v>
                </c:pt>
                <c:pt idx="144">
                  <c:v>362.5</c:v>
                </c:pt>
                <c:pt idx="145">
                  <c:v>365</c:v>
                </c:pt>
                <c:pt idx="146">
                  <c:v>367.5</c:v>
                </c:pt>
                <c:pt idx="147">
                  <c:v>370</c:v>
                </c:pt>
                <c:pt idx="148">
                  <c:v>372.5</c:v>
                </c:pt>
                <c:pt idx="149">
                  <c:v>375</c:v>
                </c:pt>
                <c:pt idx="150">
                  <c:v>377.5</c:v>
                </c:pt>
                <c:pt idx="151">
                  <c:v>380</c:v>
                </c:pt>
                <c:pt idx="152">
                  <c:v>382.5</c:v>
                </c:pt>
                <c:pt idx="153">
                  <c:v>385</c:v>
                </c:pt>
                <c:pt idx="154">
                  <c:v>387.5</c:v>
                </c:pt>
                <c:pt idx="155">
                  <c:v>390</c:v>
                </c:pt>
                <c:pt idx="156">
                  <c:v>392.5</c:v>
                </c:pt>
                <c:pt idx="157">
                  <c:v>395</c:v>
                </c:pt>
                <c:pt idx="158">
                  <c:v>397.5</c:v>
                </c:pt>
                <c:pt idx="159">
                  <c:v>400</c:v>
                </c:pt>
                <c:pt idx="160">
                  <c:v>402.5</c:v>
                </c:pt>
                <c:pt idx="161">
                  <c:v>405</c:v>
                </c:pt>
                <c:pt idx="162">
                  <c:v>407.5</c:v>
                </c:pt>
                <c:pt idx="163">
                  <c:v>410</c:v>
                </c:pt>
                <c:pt idx="164">
                  <c:v>412.5</c:v>
                </c:pt>
                <c:pt idx="165">
                  <c:v>415</c:v>
                </c:pt>
                <c:pt idx="166">
                  <c:v>417.5</c:v>
                </c:pt>
                <c:pt idx="167">
                  <c:v>420</c:v>
                </c:pt>
                <c:pt idx="168">
                  <c:v>422.5</c:v>
                </c:pt>
                <c:pt idx="169">
                  <c:v>425</c:v>
                </c:pt>
                <c:pt idx="170">
                  <c:v>427.5</c:v>
                </c:pt>
                <c:pt idx="171">
                  <c:v>430</c:v>
                </c:pt>
                <c:pt idx="172">
                  <c:v>432.5</c:v>
                </c:pt>
                <c:pt idx="173">
                  <c:v>435</c:v>
                </c:pt>
                <c:pt idx="174">
                  <c:v>437.5</c:v>
                </c:pt>
                <c:pt idx="175">
                  <c:v>440</c:v>
                </c:pt>
                <c:pt idx="176">
                  <c:v>442.5</c:v>
                </c:pt>
                <c:pt idx="177">
                  <c:v>445</c:v>
                </c:pt>
                <c:pt idx="178">
                  <c:v>447.5</c:v>
                </c:pt>
                <c:pt idx="179">
                  <c:v>450</c:v>
                </c:pt>
                <c:pt idx="180">
                  <c:v>452.5</c:v>
                </c:pt>
                <c:pt idx="181">
                  <c:v>455</c:v>
                </c:pt>
                <c:pt idx="182">
                  <c:v>457.5</c:v>
                </c:pt>
                <c:pt idx="183">
                  <c:v>460</c:v>
                </c:pt>
                <c:pt idx="184">
                  <c:v>462.5</c:v>
                </c:pt>
                <c:pt idx="185">
                  <c:v>465</c:v>
                </c:pt>
                <c:pt idx="186">
                  <c:v>467.5</c:v>
                </c:pt>
                <c:pt idx="187">
                  <c:v>470</c:v>
                </c:pt>
                <c:pt idx="188">
                  <c:v>472.5</c:v>
                </c:pt>
                <c:pt idx="189">
                  <c:v>475</c:v>
                </c:pt>
                <c:pt idx="190">
                  <c:v>477.5</c:v>
                </c:pt>
                <c:pt idx="191">
                  <c:v>480</c:v>
                </c:pt>
                <c:pt idx="192">
                  <c:v>482.5</c:v>
                </c:pt>
                <c:pt idx="193">
                  <c:v>485</c:v>
                </c:pt>
                <c:pt idx="194">
                  <c:v>487.5</c:v>
                </c:pt>
                <c:pt idx="195">
                  <c:v>490</c:v>
                </c:pt>
                <c:pt idx="196">
                  <c:v>492.5</c:v>
                </c:pt>
                <c:pt idx="197">
                  <c:v>495</c:v>
                </c:pt>
                <c:pt idx="198">
                  <c:v>497.5</c:v>
                </c:pt>
                <c:pt idx="199">
                  <c:v>500</c:v>
                </c:pt>
                <c:pt idx="200">
                  <c:v>502.5</c:v>
                </c:pt>
                <c:pt idx="201">
                  <c:v>505</c:v>
                </c:pt>
                <c:pt idx="202">
                  <c:v>507.5</c:v>
                </c:pt>
                <c:pt idx="203">
                  <c:v>510</c:v>
                </c:pt>
                <c:pt idx="204">
                  <c:v>512.5</c:v>
                </c:pt>
                <c:pt idx="205">
                  <c:v>515</c:v>
                </c:pt>
                <c:pt idx="206">
                  <c:v>517.5</c:v>
                </c:pt>
                <c:pt idx="207">
                  <c:v>520</c:v>
                </c:pt>
                <c:pt idx="208">
                  <c:v>522.5</c:v>
                </c:pt>
                <c:pt idx="209">
                  <c:v>525</c:v>
                </c:pt>
                <c:pt idx="210">
                  <c:v>527.5</c:v>
                </c:pt>
                <c:pt idx="211">
                  <c:v>530</c:v>
                </c:pt>
                <c:pt idx="212">
                  <c:v>532.5</c:v>
                </c:pt>
                <c:pt idx="213">
                  <c:v>535</c:v>
                </c:pt>
                <c:pt idx="214">
                  <c:v>537.5</c:v>
                </c:pt>
                <c:pt idx="215">
                  <c:v>540</c:v>
                </c:pt>
                <c:pt idx="216">
                  <c:v>542.5</c:v>
                </c:pt>
                <c:pt idx="217">
                  <c:v>545</c:v>
                </c:pt>
                <c:pt idx="218">
                  <c:v>547.5</c:v>
                </c:pt>
                <c:pt idx="219">
                  <c:v>550</c:v>
                </c:pt>
              </c:numCache>
            </c:numRef>
          </c:xVal>
          <c:yVal>
            <c:numRef>
              <c:f>'裏方'!$P$16:$P$235</c:f>
              <c:numCache>
                <c:ptCount val="220"/>
                <c:pt idx="0">
                  <c:v>0.7288874847220743</c:v>
                </c:pt>
                <c:pt idx="1">
                  <c:v>1.445433691869648</c:v>
                </c:pt>
                <c:pt idx="2">
                  <c:v>2.1382911503038793</c:v>
                </c:pt>
                <c:pt idx="3">
                  <c:v>2.797918942336798</c:v>
                </c:pt>
                <c:pt idx="4">
                  <c:v>3.4170901926449524</c:v>
                </c:pt>
                <c:pt idx="5">
                  <c:v>3.9910571689350802</c:v>
                </c:pt>
                <c:pt idx="6">
                  <c:v>4.517417863419664</c:v>
                </c:pt>
                <c:pt idx="7">
                  <c:v>4.995777083740622</c:v>
                </c:pt>
                <c:pt idx="8">
                  <c:v>5.427306442293077</c:v>
                </c:pt>
                <c:pt idx="9">
                  <c:v>5.814291002694549</c:v>
                </c:pt>
                <c:pt idx="10">
                  <c:v>6.159721120308145</c:v>
                </c:pt>
                <c:pt idx="11">
                  <c:v>6.46695890121574</c:v>
                </c:pt>
                <c:pt idx="12">
                  <c:v>6.7394864988734104</c:v>
                </c:pt>
                <c:pt idx="13">
                  <c:v>6.980729797379337</c:v>
                </c:pt>
                <c:pt idx="14">
                  <c:v>7.193944562437205</c:v>
                </c:pt>
                <c:pt idx="15">
                  <c:v>7.382150556952075</c:v>
                </c:pt>
                <c:pt idx="16">
                  <c:v>7.548100264655772</c:v>
                </c:pt>
                <c:pt idx="17">
                  <c:v>7.69427118689239</c:v>
                </c:pt>
                <c:pt idx="18">
                  <c:v>7.822873232498956</c:v>
                </c:pt>
                <c:pt idx="19">
                  <c:v>7.935865031142719</c:v>
                </c:pt>
                <c:pt idx="20">
                  <c:v>8.034974884486125</c:v>
                </c:pt>
                <c:pt idx="21">
                  <c:v>8.121723507024083</c:v>
                </c:pt>
                <c:pt idx="22">
                  <c:v>8.197446753559454</c:v>
                </c:pt>
                <c:pt idx="23">
                  <c:v>8.263317261272437</c:v>
                </c:pt>
                <c:pt idx="24">
                  <c:v>8.320364428263883</c:v>
                </c:pt>
                <c:pt idx="25">
                  <c:v>8.369492472842033</c:v>
                </c:pt>
                <c:pt idx="26">
                  <c:v>8.411496520097556</c:v>
                </c:pt>
                <c:pt idx="27">
                  <c:v>8.447076782803876</c:v>
                </c:pt>
                <c:pt idx="28">
                  <c:v>8.47685096994194</c:v>
                </c:pt>
                <c:pt idx="29">
                  <c:v>8.501365087444116</c:v>
                </c:pt>
                <c:pt idx="30">
                  <c:v>8.521102805239185</c:v>
                </c:pt>
                <c:pt idx="31">
                  <c:v>8.536493561161292</c:v>
                </c:pt>
                <c:pt idx="32">
                  <c:v>8.547919561524068</c:v>
                </c:pt>
                <c:pt idx="33">
                  <c:v>8.555721823844953</c:v>
                </c:pt>
                <c:pt idx="34">
                  <c:v>8.56020539162514</c:v>
                </c:pt>
                <c:pt idx="35">
                  <c:v>8.561643835616438</c:v>
                </c:pt>
                <c:pt idx="36">
                  <c:v>8.56028314140646</c:v>
                </c:pt>
                <c:pt idx="37">
                  <c:v>8.556345069815182</c:v>
                </c:pt>
                <c:pt idx="38">
                  <c:v>8.55003006466941</c:v>
                </c:pt>
                <c:pt idx="39">
                  <c:v>8.541519772015974</c:v>
                </c:pt>
                <c:pt idx="40">
                  <c:v>8.530979225677743</c:v>
                </c:pt>
                <c:pt idx="41">
                  <c:v>8.518558746137058</c:v>
                </c:pt>
                <c:pt idx="42">
                  <c:v>8.504395592918586</c:v>
                </c:pt>
                <c:pt idx="43">
                  <c:v>8.488615404806911</c:v>
                </c:pt>
                <c:pt idx="44">
                  <c:v>8.471333457246988</c:v>
                </c:pt>
                <c:pt idx="45">
                  <c:v>8.452655762022108</c:v>
                </c:pt>
                <c:pt idx="46">
                  <c:v>8.43268003068061</c:v>
                </c:pt>
                <c:pt idx="47">
                  <c:v>8.411496520097556</c:v>
                </c:pt>
                <c:pt idx="48">
                  <c:v>8.389188775931329</c:v>
                </c:pt>
                <c:pt idx="49">
                  <c:v>8.365834287499045</c:v>
                </c:pt>
                <c:pt idx="50">
                  <c:v>8.34150506568984</c:v>
                </c:pt>
                <c:pt idx="51">
                  <c:v>8.31626815391124</c:v>
                </c:pt>
                <c:pt idx="52">
                  <c:v>8.290186080678373</c:v>
                </c:pt>
                <c:pt idx="53">
                  <c:v>8.263317261272437</c:v>
                </c:pt>
                <c:pt idx="54">
                  <c:v>8.235716354883126</c:v>
                </c:pt>
                <c:pt idx="55">
                  <c:v>8.20743458278338</c:v>
                </c:pt>
                <c:pt idx="56">
                  <c:v>8.178520012342418</c:v>
                </c:pt>
                <c:pt idx="57">
                  <c:v>8.149017811045683</c:v>
                </c:pt>
                <c:pt idx="58">
                  <c:v>8.118970474142465</c:v>
                </c:pt>
                <c:pt idx="59">
                  <c:v>8.088418029070633</c:v>
                </c:pt>
                <c:pt idx="60">
                  <c:v>8.057398219401378</c:v>
                </c:pt>
                <c:pt idx="61">
                  <c:v>8.025946670696293</c:v>
                </c:pt>
                <c:pt idx="62">
                  <c:v>7.994097040365871</c:v>
                </c:pt>
                <c:pt idx="63">
                  <c:v>7.96188115335617</c:v>
                </c:pt>
                <c:pt idx="64">
                  <c:v>7.929329125263037</c:v>
                </c:pt>
                <c:pt idx="65">
                  <c:v>7.896469474275907</c:v>
                </c:pt>
                <c:pt idx="66">
                  <c:v>7.863329223181742</c:v>
                </c:pt>
                <c:pt idx="67">
                  <c:v>7.829933992510475</c:v>
                </c:pt>
                <c:pt idx="68">
                  <c:v>7.796308085773331</c:v>
                </c:pt>
                <c:pt idx="69">
                  <c:v>7.762474567632004</c:v>
                </c:pt>
                <c:pt idx="70">
                  <c:v>7.72845533573769</c:v>
                </c:pt>
                <c:pt idx="71">
                  <c:v>7.69427118689239</c:v>
                </c:pt>
                <c:pt idx="72">
                  <c:v>7.65994187810907</c:v>
                </c:pt>
                <c:pt idx="73">
                  <c:v>7.625486183080967</c:v>
                </c:pt>
                <c:pt idx="74">
                  <c:v>7.590921944511994</c:v>
                </c:pt>
                <c:pt idx="75">
                  <c:v>7.5562661227090775</c:v>
                </c:pt>
                <c:pt idx="76">
                  <c:v>7.521534840792345</c:v>
                </c:pt>
                <c:pt idx="77">
                  <c:v>7.486743426839455</c:v>
                </c:pt>
                <c:pt idx="78">
                  <c:v>7.451906453245584</c:v>
                </c:pt>
                <c:pt idx="79">
                  <c:v>7.417037773549884</c:v>
                </c:pt>
                <c:pt idx="80">
                  <c:v>7.382150556952075</c:v>
                </c:pt>
                <c:pt idx="81">
                  <c:v>7.347257320718991</c:v>
                </c:pt>
                <c:pt idx="82">
                  <c:v>7.312369960659728</c:v>
                </c:pt>
                <c:pt idx="83">
                  <c:v>7.277499779829321</c:v>
                </c:pt>
                <c:pt idx="84">
                  <c:v>7.242657515604382</c:v>
                </c:pt>
                <c:pt idx="85">
                  <c:v>7.207853365259409</c:v>
                </c:pt>
                <c:pt idx="86">
                  <c:v>7.173097010159524</c:v>
                </c:pt>
                <c:pt idx="87">
                  <c:v>7.138397638673838</c:v>
                </c:pt>
                <c:pt idx="88">
                  <c:v>7.103763967903376</c:v>
                </c:pt>
                <c:pt idx="89">
                  <c:v>7.069204264308438</c:v>
                </c:pt>
                <c:pt idx="90">
                  <c:v>7.034726363312147</c:v>
                </c:pt>
                <c:pt idx="91">
                  <c:v>7.000337687949681</c:v>
                </c:pt>
                <c:pt idx="92">
                  <c:v>6.966045266626368</c:v>
                </c:pt>
                <c:pt idx="93">
                  <c:v>6.931855750041966</c:v>
                </c:pt>
                <c:pt idx="94">
                  <c:v>6.897775427333429</c:v>
                </c:pt>
                <c:pt idx="95">
                  <c:v>6.863810241483864</c:v>
                </c:pt>
                <c:pt idx="96">
                  <c:v>6.829965804041259</c:v>
                </c:pt>
                <c:pt idx="97">
                  <c:v>6.796247409186974</c:v>
                </c:pt>
                <c:pt idx="98">
                  <c:v>6.762660047190643</c:v>
                </c:pt>
                <c:pt idx="99">
                  <c:v>6.729208417285227</c:v>
                </c:pt>
                <c:pt idx="100">
                  <c:v>6.695896939993325</c:v>
                </c:pt>
                <c:pt idx="101">
                  <c:v>6.662729768933432</c:v>
                </c:pt>
                <c:pt idx="102">
                  <c:v>6.62971080213273</c:v>
                </c:pt>
                <c:pt idx="103">
                  <c:v>6.596843692871072</c:v>
                </c:pt>
                <c:pt idx="104">
                  <c:v>6.564131860079034</c:v>
                </c:pt>
                <c:pt idx="105">
                  <c:v>6.531578498311378</c:v>
                </c:pt>
                <c:pt idx="106">
                  <c:v>6.499186587315828</c:v>
                </c:pt>
                <c:pt idx="107">
                  <c:v>6.466958901215739</c:v>
                </c:pt>
                <c:pt idx="108">
                  <c:v>6.434898017324119</c:v>
                </c:pt>
                <c:pt idx="109">
                  <c:v>6.403006324605321</c:v>
                </c:pt>
                <c:pt idx="110">
                  <c:v>6.371286031799803</c:v>
                </c:pt>
                <c:pt idx="111">
                  <c:v>6.339739175226444</c:v>
                </c:pt>
                <c:pt idx="112">
                  <c:v>6.308367626276043</c:v>
                </c:pt>
                <c:pt idx="113">
                  <c:v>6.277173098608947</c:v>
                </c:pt>
                <c:pt idx="114">
                  <c:v>6.246157155069016</c:v>
                </c:pt>
                <c:pt idx="115">
                  <c:v>6.215321214325505</c:v>
                </c:pt>
                <c:pt idx="116">
                  <c:v>6.1846665572538555</c:v>
                </c:pt>
                <c:pt idx="117">
                  <c:v>6.154194333065859</c:v>
                </c:pt>
                <c:pt idx="118">
                  <c:v>6.123905565199128</c:v>
                </c:pt>
                <c:pt idx="119">
                  <c:v>6.0938011569753465</c:v>
                </c:pt>
                <c:pt idx="120">
                  <c:v>6.063881897036353</c:v>
                </c:pt>
                <c:pt idx="121">
                  <c:v>6.034148464566674</c:v>
                </c:pt>
                <c:pt idx="122">
                  <c:v>6.004601434310763</c:v>
                </c:pt>
                <c:pt idx="123">
                  <c:v>5.975241281392829</c:v>
                </c:pt>
                <c:pt idx="124">
                  <c:v>5.946068385946812</c:v>
                </c:pt>
                <c:pt idx="125">
                  <c:v>5.917083037563741</c:v>
                </c:pt>
                <c:pt idx="126">
                  <c:v>5.888285439563423</c:v>
                </c:pt>
                <c:pt idx="127">
                  <c:v>5.859675713097082</c:v>
                </c:pt>
                <c:pt idx="128">
                  <c:v>5.831253901087395</c:v>
                </c:pt>
                <c:pt idx="129">
                  <c:v>5.803019972012006</c:v>
                </c:pt>
                <c:pt idx="130">
                  <c:v>5.774973823536445</c:v>
                </c:pt>
                <c:pt idx="131">
                  <c:v>5.7471152860021055</c:v>
                </c:pt>
                <c:pt idx="132">
                  <c:v>5.719444125774733</c:v>
                </c:pt>
                <c:pt idx="133">
                  <c:v>5.69196004845866</c:v>
                </c:pt>
                <c:pt idx="134">
                  <c:v>5.664662701981843</c:v>
                </c:pt>
                <c:pt idx="135">
                  <c:v>5.6375516795565375</c:v>
                </c:pt>
                <c:pt idx="136">
                  <c:v>5.610626522520294</c:v>
                </c:pt>
                <c:pt idx="137">
                  <c:v>5.58388672306178</c:v>
                </c:pt>
                <c:pt idx="138">
                  <c:v>5.557331726835742</c:v>
                </c:pt>
                <c:pt idx="139">
                  <c:v>5.530960935471285</c:v>
                </c:pt>
                <c:pt idx="140">
                  <c:v>5.504773708977509</c:v>
                </c:pt>
                <c:pt idx="141">
                  <c:v>5.478769368050349</c:v>
                </c:pt>
                <c:pt idx="142">
                  <c:v>5.452947196284368</c:v>
                </c:pt>
                <c:pt idx="143">
                  <c:v>5.427306442293077</c:v>
                </c:pt>
                <c:pt idx="144">
                  <c:v>5.401846321741263</c:v>
                </c:pt>
                <c:pt idx="145">
                  <c:v>5.376566019292678</c:v>
                </c:pt>
                <c:pt idx="146">
                  <c:v>5.351464690476254</c:v>
                </c:pt>
                <c:pt idx="147">
                  <c:v>5.3265414634739985</c:v>
                </c:pt>
                <c:pt idx="148">
                  <c:v>5.301795440833532</c:v>
                </c:pt>
                <c:pt idx="149">
                  <c:v>5.277225701108136</c:v>
                </c:pt>
                <c:pt idx="150">
                  <c:v>5.252831300427117</c:v>
                </c:pt>
                <c:pt idx="151">
                  <c:v>5.228611273999135</c:v>
                </c:pt>
                <c:pt idx="152">
                  <c:v>5.204564637551059</c:v>
                </c:pt>
                <c:pt idx="153">
                  <c:v>5.180690388704879</c:v>
                </c:pt>
                <c:pt idx="154">
                  <c:v>5.156987508295026</c:v>
                </c:pt>
                <c:pt idx="155">
                  <c:v>5.133454961628398</c:v>
                </c:pt>
                <c:pt idx="156">
                  <c:v>5.110091699689355</c:v>
                </c:pt>
                <c:pt idx="157">
                  <c:v>5.086896660291771</c:v>
                </c:pt>
                <c:pt idx="158">
                  <c:v>5.063868769180243</c:v>
                </c:pt>
                <c:pt idx="159">
                  <c:v>5.04100694108241</c:v>
                </c:pt>
                <c:pt idx="160">
                  <c:v>5.01831008071431</c:v>
                </c:pt>
                <c:pt idx="161">
                  <c:v>4.995777083740622</c:v>
                </c:pt>
                <c:pt idx="162">
                  <c:v>4.973406837691538</c:v>
                </c:pt>
                <c:pt idx="163">
                  <c:v>4.951198222838</c:v>
                </c:pt>
                <c:pt idx="164">
                  <c:v>4.929150113026931</c:v>
                </c:pt>
                <c:pt idx="165">
                  <c:v>4.907261376478046</c:v>
                </c:pt>
                <c:pt idx="166">
                  <c:v>4.885530876543762</c:v>
                </c:pt>
                <c:pt idx="167">
                  <c:v>4.863957472433686</c:v>
                </c:pt>
                <c:pt idx="168">
                  <c:v>4.842540019905073</c:v>
                </c:pt>
                <c:pt idx="169">
                  <c:v>4.821277371920633</c:v>
                </c:pt>
                <c:pt idx="170">
                  <c:v>4.800168379274982</c:v>
                </c:pt>
                <c:pt idx="171">
                  <c:v>4.779211891191002</c:v>
                </c:pt>
                <c:pt idx="172">
                  <c:v>4.758406755887312</c:v>
                </c:pt>
                <c:pt idx="173">
                  <c:v>4.737751821118031</c:v>
                </c:pt>
                <c:pt idx="174">
                  <c:v>4.7172459346859466</c:v>
                </c:pt>
                <c:pt idx="175">
                  <c:v>4.6968879449301575</c:v>
                </c:pt>
                <c:pt idx="176">
                  <c:v>4.676676701189249</c:v>
                </c:pt>
                <c:pt idx="177">
                  <c:v>4.6566110542409795</c:v>
                </c:pt>
                <c:pt idx="178">
                  <c:v>4.63668985671946</c:v>
                </c:pt>
                <c:pt idx="179">
                  <c:v>4.616911963510731</c:v>
                </c:pt>
                <c:pt idx="180">
                  <c:v>4.597276232127632</c:v>
                </c:pt>
                <c:pt idx="181">
                  <c:v>4.577781523064824</c:v>
                </c:pt>
                <c:pt idx="182">
                  <c:v>4.5584267001347785</c:v>
                </c:pt>
                <c:pt idx="183">
                  <c:v>4.5392106307855355</c:v>
                </c:pt>
                <c:pt idx="184">
                  <c:v>4.5201321864009625</c:v>
                </c:pt>
                <c:pt idx="185">
                  <c:v>4.501190242584284</c:v>
                </c:pt>
                <c:pt idx="186">
                  <c:v>4.48238367942555</c:v>
                </c:pt>
                <c:pt idx="187">
                  <c:v>4.463711381753742</c:v>
                </c:pt>
                <c:pt idx="188">
                  <c:v>4.4451722393741475</c:v>
                </c:pt>
                <c:pt idx="189">
                  <c:v>4.42676514729163</c:v>
                </c:pt>
                <c:pt idx="190">
                  <c:v>4.408489005920418</c:v>
                </c:pt>
                <c:pt idx="191">
                  <c:v>4.390342721280943</c:v>
                </c:pt>
                <c:pt idx="192">
                  <c:v>4.372325205184322</c:v>
                </c:pt>
                <c:pt idx="193">
                  <c:v>4.354435375404999</c:v>
                </c:pt>
                <c:pt idx="194">
                  <c:v>4.3366721558420505</c:v>
                </c:pt>
                <c:pt idx="195">
                  <c:v>4.3190344766696604</c:v>
                </c:pt>
                <c:pt idx="196">
                  <c:v>4.301521274477223</c:v>
                </c:pt>
                <c:pt idx="197">
                  <c:v>4.284131492399531</c:v>
                </c:pt>
                <c:pt idx="198">
                  <c:v>4.266864080237492</c:v>
                </c:pt>
                <c:pt idx="199">
                  <c:v>4.249717994569783</c:v>
                </c:pt>
                <c:pt idx="200">
                  <c:v>4.232692198855829</c:v>
                </c:pt>
                <c:pt idx="201">
                  <c:v>4.215785663530538</c:v>
                </c:pt>
                <c:pt idx="202">
                  <c:v>4.198997366091104</c:v>
                </c:pt>
                <c:pt idx="203">
                  <c:v>4.182326291176274</c:v>
                </c:pt>
                <c:pt idx="204">
                  <c:v>4.165771430638406</c:v>
                </c:pt>
                <c:pt idx="205">
                  <c:v>4.14933178360865</c:v>
                </c:pt>
                <c:pt idx="206">
                  <c:v>4.1330063565555575</c:v>
                </c:pt>
                <c:pt idx="207">
                  <c:v>4.116794163337424</c:v>
                </c:pt>
                <c:pt idx="208">
                  <c:v>4.100694225248676</c:v>
                </c:pt>
                <c:pt idx="209">
                  <c:v>4.084705571060535</c:v>
                </c:pt>
                <c:pt idx="210">
                  <c:v>4.068827237056274</c:v>
                </c:pt>
                <c:pt idx="211">
                  <c:v>4.053058267061293</c:v>
                </c:pt>
                <c:pt idx="212">
                  <c:v>4.037397712468257</c:v>
                </c:pt>
                <c:pt idx="213">
                  <c:v>4.021844632257561</c:v>
                </c:pt>
                <c:pt idx="214">
                  <c:v>4.006398093013315</c:v>
                </c:pt>
                <c:pt idx="215">
                  <c:v>3.99105716893508</c:v>
                </c:pt>
                <c:pt idx="216">
                  <c:v>3.9758209418455714</c:v>
                </c:pt>
                <c:pt idx="217">
                  <c:v>3.9606885011945114</c:v>
                </c:pt>
                <c:pt idx="218">
                  <c:v>3.945658944058839</c:v>
                </c:pt>
                <c:pt idx="219">
                  <c:v>3.9307313751394397</c:v>
                </c:pt>
              </c:numCache>
            </c:numRef>
          </c:yVal>
          <c:smooth val="0"/>
        </c:ser>
        <c:ser>
          <c:idx val="22"/>
          <c:order val="2"/>
          <c:tx>
            <c:v>管つきインピーダンス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'裏方'!$E$16:$E$235</c:f>
              <c:numCache>
                <c:ptCount val="220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37.5</c:v>
                </c:pt>
                <c:pt idx="15">
                  <c:v>40</c:v>
                </c:pt>
                <c:pt idx="16">
                  <c:v>42.5</c:v>
                </c:pt>
                <c:pt idx="17">
                  <c:v>45</c:v>
                </c:pt>
                <c:pt idx="18">
                  <c:v>47.5</c:v>
                </c:pt>
                <c:pt idx="19">
                  <c:v>50</c:v>
                </c:pt>
                <c:pt idx="20">
                  <c:v>52.5</c:v>
                </c:pt>
                <c:pt idx="21">
                  <c:v>55</c:v>
                </c:pt>
                <c:pt idx="22">
                  <c:v>57.5</c:v>
                </c:pt>
                <c:pt idx="23">
                  <c:v>60</c:v>
                </c:pt>
                <c:pt idx="24">
                  <c:v>62.5</c:v>
                </c:pt>
                <c:pt idx="25">
                  <c:v>65</c:v>
                </c:pt>
                <c:pt idx="26">
                  <c:v>67.5</c:v>
                </c:pt>
                <c:pt idx="27">
                  <c:v>70</c:v>
                </c:pt>
                <c:pt idx="28">
                  <c:v>72.5</c:v>
                </c:pt>
                <c:pt idx="29">
                  <c:v>75</c:v>
                </c:pt>
                <c:pt idx="30">
                  <c:v>77.5</c:v>
                </c:pt>
                <c:pt idx="31">
                  <c:v>80</c:v>
                </c:pt>
                <c:pt idx="32">
                  <c:v>82.5</c:v>
                </c:pt>
                <c:pt idx="33">
                  <c:v>85</c:v>
                </c:pt>
                <c:pt idx="34">
                  <c:v>87.5</c:v>
                </c:pt>
                <c:pt idx="35">
                  <c:v>90</c:v>
                </c:pt>
                <c:pt idx="36">
                  <c:v>92.5</c:v>
                </c:pt>
                <c:pt idx="37">
                  <c:v>95</c:v>
                </c:pt>
                <c:pt idx="38">
                  <c:v>97.5</c:v>
                </c:pt>
                <c:pt idx="39">
                  <c:v>100</c:v>
                </c:pt>
                <c:pt idx="40">
                  <c:v>102.5</c:v>
                </c:pt>
                <c:pt idx="41">
                  <c:v>105</c:v>
                </c:pt>
                <c:pt idx="42">
                  <c:v>107.5</c:v>
                </c:pt>
                <c:pt idx="43">
                  <c:v>110</c:v>
                </c:pt>
                <c:pt idx="44">
                  <c:v>112.5</c:v>
                </c:pt>
                <c:pt idx="45">
                  <c:v>115</c:v>
                </c:pt>
                <c:pt idx="46">
                  <c:v>117.5</c:v>
                </c:pt>
                <c:pt idx="47">
                  <c:v>120</c:v>
                </c:pt>
                <c:pt idx="48">
                  <c:v>122.5</c:v>
                </c:pt>
                <c:pt idx="49">
                  <c:v>125</c:v>
                </c:pt>
                <c:pt idx="50">
                  <c:v>127.5</c:v>
                </c:pt>
                <c:pt idx="51">
                  <c:v>130</c:v>
                </c:pt>
                <c:pt idx="52">
                  <c:v>132.5</c:v>
                </c:pt>
                <c:pt idx="53">
                  <c:v>135</c:v>
                </c:pt>
                <c:pt idx="54">
                  <c:v>137.5</c:v>
                </c:pt>
                <c:pt idx="55">
                  <c:v>140</c:v>
                </c:pt>
                <c:pt idx="56">
                  <c:v>142.5</c:v>
                </c:pt>
                <c:pt idx="57">
                  <c:v>145</c:v>
                </c:pt>
                <c:pt idx="58">
                  <c:v>147.5</c:v>
                </c:pt>
                <c:pt idx="59">
                  <c:v>150</c:v>
                </c:pt>
                <c:pt idx="60">
                  <c:v>152.5</c:v>
                </c:pt>
                <c:pt idx="61">
                  <c:v>155</c:v>
                </c:pt>
                <c:pt idx="62">
                  <c:v>157.5</c:v>
                </c:pt>
                <c:pt idx="63">
                  <c:v>160</c:v>
                </c:pt>
                <c:pt idx="64">
                  <c:v>162.5</c:v>
                </c:pt>
                <c:pt idx="65">
                  <c:v>165</c:v>
                </c:pt>
                <c:pt idx="66">
                  <c:v>167.5</c:v>
                </c:pt>
                <c:pt idx="67">
                  <c:v>170</c:v>
                </c:pt>
                <c:pt idx="68">
                  <c:v>172.5</c:v>
                </c:pt>
                <c:pt idx="69">
                  <c:v>175</c:v>
                </c:pt>
                <c:pt idx="70">
                  <c:v>177.5</c:v>
                </c:pt>
                <c:pt idx="71">
                  <c:v>180</c:v>
                </c:pt>
                <c:pt idx="72">
                  <c:v>182.5</c:v>
                </c:pt>
                <c:pt idx="73">
                  <c:v>185</c:v>
                </c:pt>
                <c:pt idx="74">
                  <c:v>187.5</c:v>
                </c:pt>
                <c:pt idx="75">
                  <c:v>190</c:v>
                </c:pt>
                <c:pt idx="76">
                  <c:v>192.5</c:v>
                </c:pt>
                <c:pt idx="77">
                  <c:v>195</c:v>
                </c:pt>
                <c:pt idx="78">
                  <c:v>197.5</c:v>
                </c:pt>
                <c:pt idx="79">
                  <c:v>200</c:v>
                </c:pt>
                <c:pt idx="80">
                  <c:v>202.5</c:v>
                </c:pt>
                <c:pt idx="81">
                  <c:v>205</c:v>
                </c:pt>
                <c:pt idx="82">
                  <c:v>207.5</c:v>
                </c:pt>
                <c:pt idx="83">
                  <c:v>210</c:v>
                </c:pt>
                <c:pt idx="84">
                  <c:v>212.5</c:v>
                </c:pt>
                <c:pt idx="85">
                  <c:v>215</c:v>
                </c:pt>
                <c:pt idx="86">
                  <c:v>217.5</c:v>
                </c:pt>
                <c:pt idx="87">
                  <c:v>220</c:v>
                </c:pt>
                <c:pt idx="88">
                  <c:v>222.5</c:v>
                </c:pt>
                <c:pt idx="89">
                  <c:v>225</c:v>
                </c:pt>
                <c:pt idx="90">
                  <c:v>227.5</c:v>
                </c:pt>
                <c:pt idx="91">
                  <c:v>230</c:v>
                </c:pt>
                <c:pt idx="92">
                  <c:v>232.5</c:v>
                </c:pt>
                <c:pt idx="93">
                  <c:v>235</c:v>
                </c:pt>
                <c:pt idx="94">
                  <c:v>237.5</c:v>
                </c:pt>
                <c:pt idx="95">
                  <c:v>240</c:v>
                </c:pt>
                <c:pt idx="96">
                  <c:v>242.5</c:v>
                </c:pt>
                <c:pt idx="97">
                  <c:v>245</c:v>
                </c:pt>
                <c:pt idx="98">
                  <c:v>247.5</c:v>
                </c:pt>
                <c:pt idx="99">
                  <c:v>250</c:v>
                </c:pt>
                <c:pt idx="100">
                  <c:v>252.5</c:v>
                </c:pt>
                <c:pt idx="101">
                  <c:v>255</c:v>
                </c:pt>
                <c:pt idx="102">
                  <c:v>257.5</c:v>
                </c:pt>
                <c:pt idx="103">
                  <c:v>260</c:v>
                </c:pt>
                <c:pt idx="104">
                  <c:v>262.5</c:v>
                </c:pt>
                <c:pt idx="105">
                  <c:v>265</c:v>
                </c:pt>
                <c:pt idx="106">
                  <c:v>267.5</c:v>
                </c:pt>
                <c:pt idx="107">
                  <c:v>270</c:v>
                </c:pt>
                <c:pt idx="108">
                  <c:v>272.5</c:v>
                </c:pt>
                <c:pt idx="109">
                  <c:v>275</c:v>
                </c:pt>
                <c:pt idx="110">
                  <c:v>277.5</c:v>
                </c:pt>
                <c:pt idx="111">
                  <c:v>280</c:v>
                </c:pt>
                <c:pt idx="112">
                  <c:v>282.5</c:v>
                </c:pt>
                <c:pt idx="113">
                  <c:v>285</c:v>
                </c:pt>
                <c:pt idx="114">
                  <c:v>287.5</c:v>
                </c:pt>
                <c:pt idx="115">
                  <c:v>290</c:v>
                </c:pt>
                <c:pt idx="116">
                  <c:v>292.5</c:v>
                </c:pt>
                <c:pt idx="117">
                  <c:v>295</c:v>
                </c:pt>
                <c:pt idx="118">
                  <c:v>297.5</c:v>
                </c:pt>
                <c:pt idx="119">
                  <c:v>300</c:v>
                </c:pt>
                <c:pt idx="120">
                  <c:v>302.5</c:v>
                </c:pt>
                <c:pt idx="121">
                  <c:v>305</c:v>
                </c:pt>
                <c:pt idx="122">
                  <c:v>307.5</c:v>
                </c:pt>
                <c:pt idx="123">
                  <c:v>310</c:v>
                </c:pt>
                <c:pt idx="124">
                  <c:v>312.5</c:v>
                </c:pt>
                <c:pt idx="125">
                  <c:v>315</c:v>
                </c:pt>
                <c:pt idx="126">
                  <c:v>317.5</c:v>
                </c:pt>
                <c:pt idx="127">
                  <c:v>320</c:v>
                </c:pt>
                <c:pt idx="128">
                  <c:v>322.5</c:v>
                </c:pt>
                <c:pt idx="129">
                  <c:v>325</c:v>
                </c:pt>
                <c:pt idx="130">
                  <c:v>327.5</c:v>
                </c:pt>
                <c:pt idx="131">
                  <c:v>330</c:v>
                </c:pt>
                <c:pt idx="132">
                  <c:v>332.5</c:v>
                </c:pt>
                <c:pt idx="133">
                  <c:v>335</c:v>
                </c:pt>
                <c:pt idx="134">
                  <c:v>337.5</c:v>
                </c:pt>
                <c:pt idx="135">
                  <c:v>340</c:v>
                </c:pt>
                <c:pt idx="136">
                  <c:v>342.5</c:v>
                </c:pt>
                <c:pt idx="137">
                  <c:v>345</c:v>
                </c:pt>
                <c:pt idx="138">
                  <c:v>347.5</c:v>
                </c:pt>
                <c:pt idx="139">
                  <c:v>350</c:v>
                </c:pt>
                <c:pt idx="140">
                  <c:v>352.5</c:v>
                </c:pt>
                <c:pt idx="141">
                  <c:v>355</c:v>
                </c:pt>
                <c:pt idx="142">
                  <c:v>357.5</c:v>
                </c:pt>
                <c:pt idx="143">
                  <c:v>360</c:v>
                </c:pt>
                <c:pt idx="144">
                  <c:v>362.5</c:v>
                </c:pt>
                <c:pt idx="145">
                  <c:v>365</c:v>
                </c:pt>
                <c:pt idx="146">
                  <c:v>367.5</c:v>
                </c:pt>
                <c:pt idx="147">
                  <c:v>370</c:v>
                </c:pt>
                <c:pt idx="148">
                  <c:v>372.5</c:v>
                </c:pt>
                <c:pt idx="149">
                  <c:v>375</c:v>
                </c:pt>
                <c:pt idx="150">
                  <c:v>377.5</c:v>
                </c:pt>
                <c:pt idx="151">
                  <c:v>380</c:v>
                </c:pt>
                <c:pt idx="152">
                  <c:v>382.5</c:v>
                </c:pt>
                <c:pt idx="153">
                  <c:v>385</c:v>
                </c:pt>
                <c:pt idx="154">
                  <c:v>387.5</c:v>
                </c:pt>
                <c:pt idx="155">
                  <c:v>390</c:v>
                </c:pt>
                <c:pt idx="156">
                  <c:v>392.5</c:v>
                </c:pt>
                <c:pt idx="157">
                  <c:v>395</c:v>
                </c:pt>
                <c:pt idx="158">
                  <c:v>397.5</c:v>
                </c:pt>
                <c:pt idx="159">
                  <c:v>400</c:v>
                </c:pt>
                <c:pt idx="160">
                  <c:v>402.5</c:v>
                </c:pt>
                <c:pt idx="161">
                  <c:v>405</c:v>
                </c:pt>
                <c:pt idx="162">
                  <c:v>407.5</c:v>
                </c:pt>
                <c:pt idx="163">
                  <c:v>410</c:v>
                </c:pt>
                <c:pt idx="164">
                  <c:v>412.5</c:v>
                </c:pt>
                <c:pt idx="165">
                  <c:v>415</c:v>
                </c:pt>
                <c:pt idx="166">
                  <c:v>417.5</c:v>
                </c:pt>
                <c:pt idx="167">
                  <c:v>420</c:v>
                </c:pt>
                <c:pt idx="168">
                  <c:v>422.5</c:v>
                </c:pt>
                <c:pt idx="169">
                  <c:v>425</c:v>
                </c:pt>
                <c:pt idx="170">
                  <c:v>427.5</c:v>
                </c:pt>
                <c:pt idx="171">
                  <c:v>430</c:v>
                </c:pt>
                <c:pt idx="172">
                  <c:v>432.5</c:v>
                </c:pt>
                <c:pt idx="173">
                  <c:v>435</c:v>
                </c:pt>
                <c:pt idx="174">
                  <c:v>437.5</c:v>
                </c:pt>
                <c:pt idx="175">
                  <c:v>440</c:v>
                </c:pt>
                <c:pt idx="176">
                  <c:v>442.5</c:v>
                </c:pt>
                <c:pt idx="177">
                  <c:v>445</c:v>
                </c:pt>
                <c:pt idx="178">
                  <c:v>447.5</c:v>
                </c:pt>
                <c:pt idx="179">
                  <c:v>450</c:v>
                </c:pt>
                <c:pt idx="180">
                  <c:v>452.5</c:v>
                </c:pt>
                <c:pt idx="181">
                  <c:v>455</c:v>
                </c:pt>
                <c:pt idx="182">
                  <c:v>457.5</c:v>
                </c:pt>
                <c:pt idx="183">
                  <c:v>460</c:v>
                </c:pt>
                <c:pt idx="184">
                  <c:v>462.5</c:v>
                </c:pt>
                <c:pt idx="185">
                  <c:v>465</c:v>
                </c:pt>
                <c:pt idx="186">
                  <c:v>467.5</c:v>
                </c:pt>
                <c:pt idx="187">
                  <c:v>470</c:v>
                </c:pt>
                <c:pt idx="188">
                  <c:v>472.5</c:v>
                </c:pt>
                <c:pt idx="189">
                  <c:v>475</c:v>
                </c:pt>
                <c:pt idx="190">
                  <c:v>477.5</c:v>
                </c:pt>
                <c:pt idx="191">
                  <c:v>480</c:v>
                </c:pt>
                <c:pt idx="192">
                  <c:v>482.5</c:v>
                </c:pt>
                <c:pt idx="193">
                  <c:v>485</c:v>
                </c:pt>
                <c:pt idx="194">
                  <c:v>487.5</c:v>
                </c:pt>
                <c:pt idx="195">
                  <c:v>490</c:v>
                </c:pt>
                <c:pt idx="196">
                  <c:v>492.5</c:v>
                </c:pt>
                <c:pt idx="197">
                  <c:v>495</c:v>
                </c:pt>
                <c:pt idx="198">
                  <c:v>497.5</c:v>
                </c:pt>
                <c:pt idx="199">
                  <c:v>500</c:v>
                </c:pt>
                <c:pt idx="200">
                  <c:v>502.5</c:v>
                </c:pt>
                <c:pt idx="201">
                  <c:v>505</c:v>
                </c:pt>
                <c:pt idx="202">
                  <c:v>507.5</c:v>
                </c:pt>
                <c:pt idx="203">
                  <c:v>510</c:v>
                </c:pt>
                <c:pt idx="204">
                  <c:v>512.5</c:v>
                </c:pt>
                <c:pt idx="205">
                  <c:v>515</c:v>
                </c:pt>
                <c:pt idx="206">
                  <c:v>517.5</c:v>
                </c:pt>
                <c:pt idx="207">
                  <c:v>520</c:v>
                </c:pt>
                <c:pt idx="208">
                  <c:v>522.5</c:v>
                </c:pt>
                <c:pt idx="209">
                  <c:v>525</c:v>
                </c:pt>
                <c:pt idx="210">
                  <c:v>527.5</c:v>
                </c:pt>
                <c:pt idx="211">
                  <c:v>530</c:v>
                </c:pt>
                <c:pt idx="212">
                  <c:v>532.5</c:v>
                </c:pt>
                <c:pt idx="213">
                  <c:v>535</c:v>
                </c:pt>
                <c:pt idx="214">
                  <c:v>537.5</c:v>
                </c:pt>
                <c:pt idx="215">
                  <c:v>540</c:v>
                </c:pt>
                <c:pt idx="216">
                  <c:v>542.5</c:v>
                </c:pt>
                <c:pt idx="217">
                  <c:v>545</c:v>
                </c:pt>
                <c:pt idx="218">
                  <c:v>547.5</c:v>
                </c:pt>
                <c:pt idx="219">
                  <c:v>550</c:v>
                </c:pt>
              </c:numCache>
            </c:numRef>
          </c:xVal>
          <c:yVal>
            <c:numRef>
              <c:f>'裏方'!$AB$16:$AB$235</c:f>
              <c:numCache>
                <c:ptCount val="220"/>
                <c:pt idx="0">
                  <c:v>6.022949051911539</c:v>
                </c:pt>
                <c:pt idx="1">
                  <c:v>6.094733921733116</c:v>
                </c:pt>
                <c:pt idx="2">
                  <c:v>6.2250865908424995</c:v>
                </c:pt>
                <c:pt idx="3">
                  <c:v>6.4338159624805</c:v>
                </c:pt>
                <c:pt idx="4">
                  <c:v>6.7585266857985635</c:v>
                </c:pt>
                <c:pt idx="5">
                  <c:v>7.272595176416623</c:v>
                </c:pt>
                <c:pt idx="6">
                  <c:v>8.130622379691072</c:v>
                </c:pt>
                <c:pt idx="7">
                  <c:v>9.699386276359068</c:v>
                </c:pt>
                <c:pt idx="8">
                  <c:v>12.996610686212179</c:v>
                </c:pt>
                <c:pt idx="9">
                  <c:v>20.81342848559818</c:v>
                </c:pt>
                <c:pt idx="10">
                  <c:v>23.99775792965592</c:v>
                </c:pt>
                <c:pt idx="11">
                  <c:v>13.92494373686465</c:v>
                </c:pt>
                <c:pt idx="12">
                  <c:v>9.520476969965777</c:v>
                </c:pt>
                <c:pt idx="13">
                  <c:v>7.719200504655694</c:v>
                </c:pt>
                <c:pt idx="14">
                  <c:v>6.908248780040029</c:v>
                </c:pt>
                <c:pt idx="15">
                  <c:v>6.541403054737837</c:v>
                </c:pt>
                <c:pt idx="16">
                  <c:v>6.405243658746506</c:v>
                </c:pt>
                <c:pt idx="17">
                  <c:v>6.4070268112509945</c:v>
                </c:pt>
                <c:pt idx="18">
                  <c:v>6.504420981525751</c:v>
                </c:pt>
                <c:pt idx="19">
                  <c:v>6.678935143276582</c:v>
                </c:pt>
                <c:pt idx="20">
                  <c:v>6.9249875105977035</c:v>
                </c:pt>
                <c:pt idx="21">
                  <c:v>7.245337014168187</c:v>
                </c:pt>
                <c:pt idx="22">
                  <c:v>7.649495313026143</c:v>
                </c:pt>
                <c:pt idx="23">
                  <c:v>8.15387179870762</c:v>
                </c:pt>
                <c:pt idx="24">
                  <c:v>8.78332479230029</c:v>
                </c:pt>
                <c:pt idx="25">
                  <c:v>9.574338474359262</c:v>
                </c:pt>
                <c:pt idx="26">
                  <c:v>10.580565077764069</c:v>
                </c:pt>
                <c:pt idx="27">
                  <c:v>11.882161428580702</c:v>
                </c:pt>
                <c:pt idx="28">
                  <c:v>13.601223574510241</c:v>
                </c:pt>
                <c:pt idx="29">
                  <c:v>15.925635295141374</c:v>
                </c:pt>
                <c:pt idx="30">
                  <c:v>19.13552122531574</c:v>
                </c:pt>
                <c:pt idx="31">
                  <c:v>23.570465918035996</c:v>
                </c:pt>
                <c:pt idx="32">
                  <c:v>29.209636525510675</c:v>
                </c:pt>
                <c:pt idx="33">
                  <c:v>34.07022580862128</c:v>
                </c:pt>
                <c:pt idx="34">
                  <c:v>33.81862959029832</c:v>
                </c:pt>
                <c:pt idx="35">
                  <c:v>28.760336969926897</c:v>
                </c:pt>
                <c:pt idx="36">
                  <c:v>23.20845874232209</c:v>
                </c:pt>
                <c:pt idx="37">
                  <c:v>18.89063859089957</c:v>
                </c:pt>
                <c:pt idx="38">
                  <c:v>15.760282421019774</c:v>
                </c:pt>
                <c:pt idx="39">
                  <c:v>13.47995403037934</c:v>
                </c:pt>
                <c:pt idx="40">
                  <c:v>11.780403609029253</c:v>
                </c:pt>
                <c:pt idx="41">
                  <c:v>10.482410933882646</c:v>
                </c:pt>
                <c:pt idx="42">
                  <c:v>9.470033407103141</c:v>
                </c:pt>
                <c:pt idx="43">
                  <c:v>8.667745664599396</c:v>
                </c:pt>
                <c:pt idx="44">
                  <c:v>8.025810240984205</c:v>
                </c:pt>
                <c:pt idx="45">
                  <c:v>7.51148496280878</c:v>
                </c:pt>
                <c:pt idx="46">
                  <c:v>7.103842979937805</c:v>
                </c:pt>
                <c:pt idx="47">
                  <c:v>6.790810964817349</c:v>
                </c:pt>
                <c:pt idx="48">
                  <c:v>6.567629440332338</c:v>
                </c:pt>
                <c:pt idx="49">
                  <c:v>6.436301891750596</c:v>
                </c:pt>
                <c:pt idx="50">
                  <c:v>6.405819956717279</c:v>
                </c:pt>
                <c:pt idx="51">
                  <c:v>6.4931142453755974</c:v>
                </c:pt>
                <c:pt idx="52">
                  <c:v>6.72486912706369</c:v>
                </c:pt>
                <c:pt idx="53">
                  <c:v>7.140667090117304</c:v>
                </c:pt>
                <c:pt idx="54">
                  <c:v>7.7985476084812655</c:v>
                </c:pt>
                <c:pt idx="55">
                  <c:v>8.785172496848576</c:v>
                </c:pt>
                <c:pt idx="56">
                  <c:v>10.23458856403547</c:v>
                </c:pt>
                <c:pt idx="57">
                  <c:v>12.361699270278805</c:v>
                </c:pt>
                <c:pt idx="58">
                  <c:v>15.512858986637037</c:v>
                </c:pt>
                <c:pt idx="59">
                  <c:v>20.179317298861566</c:v>
                </c:pt>
                <c:pt idx="60">
                  <c:v>26.55120888385603</c:v>
                </c:pt>
                <c:pt idx="61">
                  <c:v>32.286736086816575</c:v>
                </c:pt>
                <c:pt idx="62">
                  <c:v>32.06998495581596</c:v>
                </c:pt>
                <c:pt idx="63">
                  <c:v>27.181924204460895</c:v>
                </c:pt>
                <c:pt idx="64">
                  <c:v>22.29494589533565</c:v>
                </c:pt>
                <c:pt idx="65">
                  <c:v>18.655101920371074</c:v>
                </c:pt>
                <c:pt idx="66">
                  <c:v>16.05210158886698</c:v>
                </c:pt>
                <c:pt idx="67">
                  <c:v>14.154765247265017</c:v>
                </c:pt>
                <c:pt idx="68">
                  <c:v>12.728425354785312</c:v>
                </c:pt>
                <c:pt idx="69">
                  <c:v>11.622975930670995</c:v>
                </c:pt>
                <c:pt idx="70">
                  <c:v>10.742550126903936</c:v>
                </c:pt>
                <c:pt idx="71">
                  <c:v>10.024489458347809</c:v>
                </c:pt>
                <c:pt idx="72">
                  <c:v>9.426670533214029</c:v>
                </c:pt>
                <c:pt idx="73">
                  <c:v>8.92000584922458</c:v>
                </c:pt>
                <c:pt idx="74">
                  <c:v>8.483950412751254</c:v>
                </c:pt>
                <c:pt idx="75">
                  <c:v>8.10376088835445</c:v>
                </c:pt>
                <c:pt idx="76">
                  <c:v>7.768807985239716</c:v>
                </c:pt>
                <c:pt idx="77">
                  <c:v>7.471556747301958</c:v>
                </c:pt>
                <c:pt idx="78">
                  <c:v>7.207011720856659</c:v>
                </c:pt>
                <c:pt idx="79">
                  <c:v>6.972541408550642</c:v>
                </c:pt>
                <c:pt idx="80">
                  <c:v>6.768090601491877</c:v>
                </c:pt>
                <c:pt idx="81">
                  <c:v>6.5968922364846</c:v>
                </c:pt>
                <c:pt idx="82">
                  <c:v>6.466936959473178</c:v>
                </c:pt>
                <c:pt idx="83">
                  <c:v>6.393695882877283</c:v>
                </c:pt>
                <c:pt idx="84">
                  <c:v>6.404988469686442</c:v>
                </c:pt>
                <c:pt idx="85">
                  <c:v>6.549541744474535</c:v>
                </c:pt>
                <c:pt idx="86">
                  <c:v>6.911894898072402</c:v>
                </c:pt>
                <c:pt idx="87">
                  <c:v>7.638603687385339</c:v>
                </c:pt>
                <c:pt idx="88">
                  <c:v>8.987082901948474</c:v>
                </c:pt>
                <c:pt idx="89">
                  <c:v>11.424724623577545</c:v>
                </c:pt>
                <c:pt idx="90">
                  <c:v>15.801956794404626</c:v>
                </c:pt>
                <c:pt idx="91">
                  <c:v>23.05154712274157</c:v>
                </c:pt>
                <c:pt idx="92">
                  <c:v>29.35377689462227</c:v>
                </c:pt>
                <c:pt idx="93">
                  <c:v>26.404298716064947</c:v>
                </c:pt>
                <c:pt idx="94">
                  <c:v>20.834854567483834</c:v>
                </c:pt>
                <c:pt idx="95">
                  <c:v>16.951571959866033</c:v>
                </c:pt>
                <c:pt idx="96">
                  <c:v>14.457120241712229</c:v>
                </c:pt>
                <c:pt idx="97">
                  <c:v>12.78658535031661</c:v>
                </c:pt>
                <c:pt idx="98">
                  <c:v>11.606626028458882</c:v>
                </c:pt>
                <c:pt idx="99">
                  <c:v>10.733071545401877</c:v>
                </c:pt>
                <c:pt idx="100">
                  <c:v>10.060513730881254</c:v>
                </c:pt>
                <c:pt idx="101">
                  <c:v>9.525556412984354</c:v>
                </c:pt>
                <c:pt idx="102">
                  <c:v>9.088225630671081</c:v>
                </c:pt>
                <c:pt idx="103">
                  <c:v>8.722240863165275</c:v>
                </c:pt>
                <c:pt idx="104">
                  <c:v>8.409686209916265</c:v>
                </c:pt>
                <c:pt idx="105">
                  <c:v>8.13795929049897</c:v>
                </c:pt>
                <c:pt idx="106">
                  <c:v>7.897954189659594</c:v>
                </c:pt>
                <c:pt idx="107">
                  <c:v>7.682943794499617</c:v>
                </c:pt>
                <c:pt idx="108">
                  <c:v>7.487877340946813</c:v>
                </c:pt>
                <c:pt idx="109">
                  <c:v>7.308938689606108</c:v>
                </c:pt>
                <c:pt idx="110">
                  <c:v>7.143282937819864</c:v>
                </c:pt>
                <c:pt idx="111">
                  <c:v>6.9889145442734675</c:v>
                </c:pt>
                <c:pt idx="112">
                  <c:v>6.844707264577499</c:v>
                </c:pt>
                <c:pt idx="113">
                  <c:v>6.710610095173466</c:v>
                </c:pt>
                <c:pt idx="114">
                  <c:v>6.588155342142384</c:v>
                </c:pt>
                <c:pt idx="115">
                  <c:v>6.481526408145863</c:v>
                </c:pt>
                <c:pt idx="116">
                  <c:v>6.3997473503675355</c:v>
                </c:pt>
                <c:pt idx="117">
                  <c:v>6.361245468824324</c:v>
                </c:pt>
                <c:pt idx="118">
                  <c:v>6.403647273858148</c:v>
                </c:pt>
                <c:pt idx="119">
                  <c:v>6.605469922188544</c:v>
                </c:pt>
                <c:pt idx="120">
                  <c:v>7.135295534434566</c:v>
                </c:pt>
                <c:pt idx="121">
                  <c:v>8.36518510841966</c:v>
                </c:pt>
                <c:pt idx="122">
                  <c:v>11.136035703818225</c:v>
                </c:pt>
                <c:pt idx="123">
                  <c:v>17.172570168275957</c:v>
                </c:pt>
                <c:pt idx="124">
                  <c:v>25.122851622419137</c:v>
                </c:pt>
                <c:pt idx="125">
                  <c:v>22.243518960520902</c:v>
                </c:pt>
                <c:pt idx="126">
                  <c:v>16.791906078619682</c:v>
                </c:pt>
                <c:pt idx="127">
                  <c:v>13.617488493363094</c:v>
                </c:pt>
                <c:pt idx="128">
                  <c:v>11.779791339389051</c:v>
                </c:pt>
                <c:pt idx="129">
                  <c:v>10.62174581966615</c:v>
                </c:pt>
                <c:pt idx="130">
                  <c:v>9.834649883994343</c:v>
                </c:pt>
                <c:pt idx="131">
                  <c:v>9.266631347140247</c:v>
                </c:pt>
                <c:pt idx="132">
                  <c:v>8.83679748432237</c:v>
                </c:pt>
                <c:pt idx="133">
                  <c:v>8.49885339547988</c:v>
                </c:pt>
                <c:pt idx="134">
                  <c:v>8.22465861663162</c:v>
                </c:pt>
                <c:pt idx="135">
                  <c:v>7.996225481485275</c:v>
                </c:pt>
                <c:pt idx="136">
                  <c:v>7.801557225256204</c:v>
                </c:pt>
                <c:pt idx="137">
                  <c:v>7.632355515525219</c:v>
                </c:pt>
                <c:pt idx="138">
                  <c:v>7.482694484952684</c:v>
                </c:pt>
                <c:pt idx="139">
                  <c:v>7.348221447663512</c:v>
                </c:pt>
                <c:pt idx="140">
                  <c:v>7.225658537316382</c:v>
                </c:pt>
                <c:pt idx="141">
                  <c:v>7.112484416737272</c:v>
                </c:pt>
                <c:pt idx="142">
                  <c:v>7.006729765494066</c:v>
                </c:pt>
                <c:pt idx="143">
                  <c:v>6.906850893995956</c:v>
                </c:pt>
                <c:pt idx="144">
                  <c:v>6.811665637439378</c:v>
                </c:pt>
                <c:pt idx="145">
                  <c:v>6.720352576058573</c:v>
                </c:pt>
                <c:pt idx="146">
                  <c:v>6.6325360279454255</c:v>
                </c:pt>
                <c:pt idx="147">
                  <c:v>6.548516929914162</c:v>
                </c:pt>
                <c:pt idx="148">
                  <c:v>6.469789279738285</c:v>
                </c:pt>
                <c:pt idx="149">
                  <c:v>6.400167479115912</c:v>
                </c:pt>
                <c:pt idx="150">
                  <c:v>6.348316423028899</c:v>
                </c:pt>
                <c:pt idx="151">
                  <c:v>6.333732782544354</c:v>
                </c:pt>
                <c:pt idx="152">
                  <c:v>6.401852161467755</c:v>
                </c:pt>
                <c:pt idx="153">
                  <c:v>6.665077781416684</c:v>
                </c:pt>
                <c:pt idx="154">
                  <c:v>7.421799390796412</c:v>
                </c:pt>
                <c:pt idx="155">
                  <c:v>9.512773278948462</c:v>
                </c:pt>
                <c:pt idx="156">
                  <c:v>15.133435984331035</c:v>
                </c:pt>
                <c:pt idx="157">
                  <c:v>21.989615768335028</c:v>
                </c:pt>
                <c:pt idx="158">
                  <c:v>17.060619086499923</c:v>
                </c:pt>
                <c:pt idx="159">
                  <c:v>12.909581643961017</c:v>
                </c:pt>
                <c:pt idx="160">
                  <c:v>10.841837153857272</c:v>
                </c:pt>
                <c:pt idx="161">
                  <c:v>9.69906469207974</c:v>
                </c:pt>
                <c:pt idx="162">
                  <c:v>8.992383579700057</c:v>
                </c:pt>
                <c:pt idx="163">
                  <c:v>8.516198215777987</c:v>
                </c:pt>
                <c:pt idx="164">
                  <c:v>8.173779220947488</c:v>
                </c:pt>
                <c:pt idx="165">
                  <c:v>7.914815659803385</c:v>
                </c:pt>
                <c:pt idx="166">
                  <c:v>7.71093609692897</c:v>
                </c:pt>
                <c:pt idx="167">
                  <c:v>7.545065026820352</c:v>
                </c:pt>
                <c:pt idx="168">
                  <c:v>7.40636253764947</c:v>
                </c:pt>
                <c:pt idx="169">
                  <c:v>7.287633010930135</c:v>
                </c:pt>
                <c:pt idx="170">
                  <c:v>7.183913549084044</c:v>
                </c:pt>
                <c:pt idx="171">
                  <c:v>7.091664034001356</c:v>
                </c:pt>
                <c:pt idx="172">
                  <c:v>7.008281490222083</c:v>
                </c:pt>
                <c:pt idx="173">
                  <c:v>6.931797924500936</c:v>
                </c:pt>
                <c:pt idx="174">
                  <c:v>6.860686729420179</c:v>
                </c:pt>
                <c:pt idx="175">
                  <c:v>6.793736500622438</c:v>
                </c:pt>
                <c:pt idx="176">
                  <c:v>6.729969645355128</c:v>
                </c:pt>
                <c:pt idx="177">
                  <c:v>6.668594575510626</c:v>
                </c:pt>
                <c:pt idx="178">
                  <c:v>6.608989190119942</c:v>
                </c:pt>
                <c:pt idx="179">
                  <c:v>6.5507235984081715</c:v>
                </c:pt>
                <c:pt idx="180">
                  <c:v>6.493647169069341</c:v>
                </c:pt>
                <c:pt idx="181">
                  <c:v>6.438100820673554</c:v>
                </c:pt>
                <c:pt idx="182">
                  <c:v>6.3853998992137955</c:v>
                </c:pt>
                <c:pt idx="183">
                  <c:v>6.338949741257071</c:v>
                </c:pt>
                <c:pt idx="184">
                  <c:v>6.306961175919452</c:v>
                </c:pt>
                <c:pt idx="185">
                  <c:v>6.30958811508278</c:v>
                </c:pt>
                <c:pt idx="186">
                  <c:v>6.399623849802445</c:v>
                </c:pt>
                <c:pt idx="187">
                  <c:v>6.729848773428653</c:v>
                </c:pt>
                <c:pt idx="188">
                  <c:v>7.798023395773872</c:v>
                </c:pt>
                <c:pt idx="189">
                  <c:v>11.326415716130935</c:v>
                </c:pt>
                <c:pt idx="190">
                  <c:v>18.698523796660073</c:v>
                </c:pt>
                <c:pt idx="191">
                  <c:v>15.15001711133472</c:v>
                </c:pt>
                <c:pt idx="192">
                  <c:v>11.285135888988624</c:v>
                </c:pt>
                <c:pt idx="193">
                  <c:v>9.56023829290987</c:v>
                </c:pt>
                <c:pt idx="194">
                  <c:v>8.675304740378282</c:v>
                </c:pt>
                <c:pt idx="195">
                  <c:v>8.153305389116268</c:v>
                </c:pt>
                <c:pt idx="196">
                  <c:v>7.812403624536393</c:v>
                </c:pt>
                <c:pt idx="197">
                  <c:v>7.572481117151794</c:v>
                </c:pt>
                <c:pt idx="198">
                  <c:v>7.39375597157478</c:v>
                </c:pt>
                <c:pt idx="199">
                  <c:v>7.254551897503132</c:v>
                </c:pt>
                <c:pt idx="200">
                  <c:v>7.142162006155716</c:v>
                </c:pt>
                <c:pt idx="201">
                  <c:v>7.048685338922054</c:v>
                </c:pt>
                <c:pt idx="202">
                  <c:v>6.968964040536022</c:v>
                </c:pt>
                <c:pt idx="203">
                  <c:v>6.899488877469568</c:v>
                </c:pt>
                <c:pt idx="204">
                  <c:v>6.83778449956517</c:v>
                </c:pt>
                <c:pt idx="205">
                  <c:v>6.782047154567174</c:v>
                </c:pt>
                <c:pt idx="206">
                  <c:v>6.730922262903517</c:v>
                </c:pt>
                <c:pt idx="207">
                  <c:v>6.683363085904892</c:v>
                </c:pt>
                <c:pt idx="208">
                  <c:v>6.638538541117782</c:v>
                </c:pt>
                <c:pt idx="209">
                  <c:v>6.595772431696528</c:v>
                </c:pt>
                <c:pt idx="210">
                  <c:v>6.554504568989458</c:v>
                </c:pt>
                <c:pt idx="211">
                  <c:v>6.514269889808751</c:v>
                </c:pt>
                <c:pt idx="212">
                  <c:v>6.474697017085681</c:v>
                </c:pt>
                <c:pt idx="213">
                  <c:v>6.435535423635531</c:v>
                </c:pt>
                <c:pt idx="214">
                  <c:v>6.396735384769479</c:v>
                </c:pt>
                <c:pt idx="215">
                  <c:v>6.358639228297953</c:v>
                </c:pt>
                <c:pt idx="216">
                  <c:v>6.322428840480066</c:v>
                </c:pt>
                <c:pt idx="217">
                  <c:v>6.291211981808734</c:v>
                </c:pt>
                <c:pt idx="218">
                  <c:v>6.272849482694926</c:v>
                </c:pt>
                <c:pt idx="219">
                  <c:v>6.288071425112512</c:v>
                </c:pt>
              </c:numCache>
            </c:numRef>
          </c:yVal>
          <c:smooth val="0"/>
        </c:ser>
        <c:ser>
          <c:idx val="23"/>
          <c:order val="3"/>
          <c:tx>
            <c:v>管つき振動板速度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'裏方'!$E$16:$E$235</c:f>
              <c:numCache>
                <c:ptCount val="220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37.5</c:v>
                </c:pt>
                <c:pt idx="15">
                  <c:v>40</c:v>
                </c:pt>
                <c:pt idx="16">
                  <c:v>42.5</c:v>
                </c:pt>
                <c:pt idx="17">
                  <c:v>45</c:v>
                </c:pt>
                <c:pt idx="18">
                  <c:v>47.5</c:v>
                </c:pt>
                <c:pt idx="19">
                  <c:v>50</c:v>
                </c:pt>
                <c:pt idx="20">
                  <c:v>52.5</c:v>
                </c:pt>
                <c:pt idx="21">
                  <c:v>55</c:v>
                </c:pt>
                <c:pt idx="22">
                  <c:v>57.5</c:v>
                </c:pt>
                <c:pt idx="23">
                  <c:v>60</c:v>
                </c:pt>
                <c:pt idx="24">
                  <c:v>62.5</c:v>
                </c:pt>
                <c:pt idx="25">
                  <c:v>65</c:v>
                </c:pt>
                <c:pt idx="26">
                  <c:v>67.5</c:v>
                </c:pt>
                <c:pt idx="27">
                  <c:v>70</c:v>
                </c:pt>
                <c:pt idx="28">
                  <c:v>72.5</c:v>
                </c:pt>
                <c:pt idx="29">
                  <c:v>75</c:v>
                </c:pt>
                <c:pt idx="30">
                  <c:v>77.5</c:v>
                </c:pt>
                <c:pt idx="31">
                  <c:v>80</c:v>
                </c:pt>
                <c:pt idx="32">
                  <c:v>82.5</c:v>
                </c:pt>
                <c:pt idx="33">
                  <c:v>85</c:v>
                </c:pt>
                <c:pt idx="34">
                  <c:v>87.5</c:v>
                </c:pt>
                <c:pt idx="35">
                  <c:v>90</c:v>
                </c:pt>
                <c:pt idx="36">
                  <c:v>92.5</c:v>
                </c:pt>
                <c:pt idx="37">
                  <c:v>95</c:v>
                </c:pt>
                <c:pt idx="38">
                  <c:v>97.5</c:v>
                </c:pt>
                <c:pt idx="39">
                  <c:v>100</c:v>
                </c:pt>
                <c:pt idx="40">
                  <c:v>102.5</c:v>
                </c:pt>
                <c:pt idx="41">
                  <c:v>105</c:v>
                </c:pt>
                <c:pt idx="42">
                  <c:v>107.5</c:v>
                </c:pt>
                <c:pt idx="43">
                  <c:v>110</c:v>
                </c:pt>
                <c:pt idx="44">
                  <c:v>112.5</c:v>
                </c:pt>
                <c:pt idx="45">
                  <c:v>115</c:v>
                </c:pt>
                <c:pt idx="46">
                  <c:v>117.5</c:v>
                </c:pt>
                <c:pt idx="47">
                  <c:v>120</c:v>
                </c:pt>
                <c:pt idx="48">
                  <c:v>122.5</c:v>
                </c:pt>
                <c:pt idx="49">
                  <c:v>125</c:v>
                </c:pt>
                <c:pt idx="50">
                  <c:v>127.5</c:v>
                </c:pt>
                <c:pt idx="51">
                  <c:v>130</c:v>
                </c:pt>
                <c:pt idx="52">
                  <c:v>132.5</c:v>
                </c:pt>
                <c:pt idx="53">
                  <c:v>135</c:v>
                </c:pt>
                <c:pt idx="54">
                  <c:v>137.5</c:v>
                </c:pt>
                <c:pt idx="55">
                  <c:v>140</c:v>
                </c:pt>
                <c:pt idx="56">
                  <c:v>142.5</c:v>
                </c:pt>
                <c:pt idx="57">
                  <c:v>145</c:v>
                </c:pt>
                <c:pt idx="58">
                  <c:v>147.5</c:v>
                </c:pt>
                <c:pt idx="59">
                  <c:v>150</c:v>
                </c:pt>
                <c:pt idx="60">
                  <c:v>152.5</c:v>
                </c:pt>
                <c:pt idx="61">
                  <c:v>155</c:v>
                </c:pt>
                <c:pt idx="62">
                  <c:v>157.5</c:v>
                </c:pt>
                <c:pt idx="63">
                  <c:v>160</c:v>
                </c:pt>
                <c:pt idx="64">
                  <c:v>162.5</c:v>
                </c:pt>
                <c:pt idx="65">
                  <c:v>165</c:v>
                </c:pt>
                <c:pt idx="66">
                  <c:v>167.5</c:v>
                </c:pt>
                <c:pt idx="67">
                  <c:v>170</c:v>
                </c:pt>
                <c:pt idx="68">
                  <c:v>172.5</c:v>
                </c:pt>
                <c:pt idx="69">
                  <c:v>175</c:v>
                </c:pt>
                <c:pt idx="70">
                  <c:v>177.5</c:v>
                </c:pt>
                <c:pt idx="71">
                  <c:v>180</c:v>
                </c:pt>
                <c:pt idx="72">
                  <c:v>182.5</c:v>
                </c:pt>
                <c:pt idx="73">
                  <c:v>185</c:v>
                </c:pt>
                <c:pt idx="74">
                  <c:v>187.5</c:v>
                </c:pt>
                <c:pt idx="75">
                  <c:v>190</c:v>
                </c:pt>
                <c:pt idx="76">
                  <c:v>192.5</c:v>
                </c:pt>
                <c:pt idx="77">
                  <c:v>195</c:v>
                </c:pt>
                <c:pt idx="78">
                  <c:v>197.5</c:v>
                </c:pt>
                <c:pt idx="79">
                  <c:v>200</c:v>
                </c:pt>
                <c:pt idx="80">
                  <c:v>202.5</c:v>
                </c:pt>
                <c:pt idx="81">
                  <c:v>205</c:v>
                </c:pt>
                <c:pt idx="82">
                  <c:v>207.5</c:v>
                </c:pt>
                <c:pt idx="83">
                  <c:v>210</c:v>
                </c:pt>
                <c:pt idx="84">
                  <c:v>212.5</c:v>
                </c:pt>
                <c:pt idx="85">
                  <c:v>215</c:v>
                </c:pt>
                <c:pt idx="86">
                  <c:v>217.5</c:v>
                </c:pt>
                <c:pt idx="87">
                  <c:v>220</c:v>
                </c:pt>
                <c:pt idx="88">
                  <c:v>222.5</c:v>
                </c:pt>
                <c:pt idx="89">
                  <c:v>225</c:v>
                </c:pt>
                <c:pt idx="90">
                  <c:v>227.5</c:v>
                </c:pt>
                <c:pt idx="91">
                  <c:v>230</c:v>
                </c:pt>
                <c:pt idx="92">
                  <c:v>232.5</c:v>
                </c:pt>
                <c:pt idx="93">
                  <c:v>235</c:v>
                </c:pt>
                <c:pt idx="94">
                  <c:v>237.5</c:v>
                </c:pt>
                <c:pt idx="95">
                  <c:v>240</c:v>
                </c:pt>
                <c:pt idx="96">
                  <c:v>242.5</c:v>
                </c:pt>
                <c:pt idx="97">
                  <c:v>245</c:v>
                </c:pt>
                <c:pt idx="98">
                  <c:v>247.5</c:v>
                </c:pt>
                <c:pt idx="99">
                  <c:v>250</c:v>
                </c:pt>
                <c:pt idx="100">
                  <c:v>252.5</c:v>
                </c:pt>
                <c:pt idx="101">
                  <c:v>255</c:v>
                </c:pt>
                <c:pt idx="102">
                  <c:v>257.5</c:v>
                </c:pt>
                <c:pt idx="103">
                  <c:v>260</c:v>
                </c:pt>
                <c:pt idx="104">
                  <c:v>262.5</c:v>
                </c:pt>
                <c:pt idx="105">
                  <c:v>265</c:v>
                </c:pt>
                <c:pt idx="106">
                  <c:v>267.5</c:v>
                </c:pt>
                <c:pt idx="107">
                  <c:v>270</c:v>
                </c:pt>
                <c:pt idx="108">
                  <c:v>272.5</c:v>
                </c:pt>
                <c:pt idx="109">
                  <c:v>275</c:v>
                </c:pt>
                <c:pt idx="110">
                  <c:v>277.5</c:v>
                </c:pt>
                <c:pt idx="111">
                  <c:v>280</c:v>
                </c:pt>
                <c:pt idx="112">
                  <c:v>282.5</c:v>
                </c:pt>
                <c:pt idx="113">
                  <c:v>285</c:v>
                </c:pt>
                <c:pt idx="114">
                  <c:v>287.5</c:v>
                </c:pt>
                <c:pt idx="115">
                  <c:v>290</c:v>
                </c:pt>
                <c:pt idx="116">
                  <c:v>292.5</c:v>
                </c:pt>
                <c:pt idx="117">
                  <c:v>295</c:v>
                </c:pt>
                <c:pt idx="118">
                  <c:v>297.5</c:v>
                </c:pt>
                <c:pt idx="119">
                  <c:v>300</c:v>
                </c:pt>
                <c:pt idx="120">
                  <c:v>302.5</c:v>
                </c:pt>
                <c:pt idx="121">
                  <c:v>305</c:v>
                </c:pt>
                <c:pt idx="122">
                  <c:v>307.5</c:v>
                </c:pt>
                <c:pt idx="123">
                  <c:v>310</c:v>
                </c:pt>
                <c:pt idx="124">
                  <c:v>312.5</c:v>
                </c:pt>
                <c:pt idx="125">
                  <c:v>315</c:v>
                </c:pt>
                <c:pt idx="126">
                  <c:v>317.5</c:v>
                </c:pt>
                <c:pt idx="127">
                  <c:v>320</c:v>
                </c:pt>
                <c:pt idx="128">
                  <c:v>322.5</c:v>
                </c:pt>
                <c:pt idx="129">
                  <c:v>325</c:v>
                </c:pt>
                <c:pt idx="130">
                  <c:v>327.5</c:v>
                </c:pt>
                <c:pt idx="131">
                  <c:v>330</c:v>
                </c:pt>
                <c:pt idx="132">
                  <c:v>332.5</c:v>
                </c:pt>
                <c:pt idx="133">
                  <c:v>335</c:v>
                </c:pt>
                <c:pt idx="134">
                  <c:v>337.5</c:v>
                </c:pt>
                <c:pt idx="135">
                  <c:v>340</c:v>
                </c:pt>
                <c:pt idx="136">
                  <c:v>342.5</c:v>
                </c:pt>
                <c:pt idx="137">
                  <c:v>345</c:v>
                </c:pt>
                <c:pt idx="138">
                  <c:v>347.5</c:v>
                </c:pt>
                <c:pt idx="139">
                  <c:v>350</c:v>
                </c:pt>
                <c:pt idx="140">
                  <c:v>352.5</c:v>
                </c:pt>
                <c:pt idx="141">
                  <c:v>355</c:v>
                </c:pt>
                <c:pt idx="142">
                  <c:v>357.5</c:v>
                </c:pt>
                <c:pt idx="143">
                  <c:v>360</c:v>
                </c:pt>
                <c:pt idx="144">
                  <c:v>362.5</c:v>
                </c:pt>
                <c:pt idx="145">
                  <c:v>365</c:v>
                </c:pt>
                <c:pt idx="146">
                  <c:v>367.5</c:v>
                </c:pt>
                <c:pt idx="147">
                  <c:v>370</c:v>
                </c:pt>
                <c:pt idx="148">
                  <c:v>372.5</c:v>
                </c:pt>
                <c:pt idx="149">
                  <c:v>375</c:v>
                </c:pt>
                <c:pt idx="150">
                  <c:v>377.5</c:v>
                </c:pt>
                <c:pt idx="151">
                  <c:v>380</c:v>
                </c:pt>
                <c:pt idx="152">
                  <c:v>382.5</c:v>
                </c:pt>
                <c:pt idx="153">
                  <c:v>385</c:v>
                </c:pt>
                <c:pt idx="154">
                  <c:v>387.5</c:v>
                </c:pt>
                <c:pt idx="155">
                  <c:v>390</c:v>
                </c:pt>
                <c:pt idx="156">
                  <c:v>392.5</c:v>
                </c:pt>
                <c:pt idx="157">
                  <c:v>395</c:v>
                </c:pt>
                <c:pt idx="158">
                  <c:v>397.5</c:v>
                </c:pt>
                <c:pt idx="159">
                  <c:v>400</c:v>
                </c:pt>
                <c:pt idx="160">
                  <c:v>402.5</c:v>
                </c:pt>
                <c:pt idx="161">
                  <c:v>405</c:v>
                </c:pt>
                <c:pt idx="162">
                  <c:v>407.5</c:v>
                </c:pt>
                <c:pt idx="163">
                  <c:v>410</c:v>
                </c:pt>
                <c:pt idx="164">
                  <c:v>412.5</c:v>
                </c:pt>
                <c:pt idx="165">
                  <c:v>415</c:v>
                </c:pt>
                <c:pt idx="166">
                  <c:v>417.5</c:v>
                </c:pt>
                <c:pt idx="167">
                  <c:v>420</c:v>
                </c:pt>
                <c:pt idx="168">
                  <c:v>422.5</c:v>
                </c:pt>
                <c:pt idx="169">
                  <c:v>425</c:v>
                </c:pt>
                <c:pt idx="170">
                  <c:v>427.5</c:v>
                </c:pt>
                <c:pt idx="171">
                  <c:v>430</c:v>
                </c:pt>
                <c:pt idx="172">
                  <c:v>432.5</c:v>
                </c:pt>
                <c:pt idx="173">
                  <c:v>435</c:v>
                </c:pt>
                <c:pt idx="174">
                  <c:v>437.5</c:v>
                </c:pt>
                <c:pt idx="175">
                  <c:v>440</c:v>
                </c:pt>
                <c:pt idx="176">
                  <c:v>442.5</c:v>
                </c:pt>
                <c:pt idx="177">
                  <c:v>445</c:v>
                </c:pt>
                <c:pt idx="178">
                  <c:v>447.5</c:v>
                </c:pt>
                <c:pt idx="179">
                  <c:v>450</c:v>
                </c:pt>
                <c:pt idx="180">
                  <c:v>452.5</c:v>
                </c:pt>
                <c:pt idx="181">
                  <c:v>455</c:v>
                </c:pt>
                <c:pt idx="182">
                  <c:v>457.5</c:v>
                </c:pt>
                <c:pt idx="183">
                  <c:v>460</c:v>
                </c:pt>
                <c:pt idx="184">
                  <c:v>462.5</c:v>
                </c:pt>
                <c:pt idx="185">
                  <c:v>465</c:v>
                </c:pt>
                <c:pt idx="186">
                  <c:v>467.5</c:v>
                </c:pt>
                <c:pt idx="187">
                  <c:v>470</c:v>
                </c:pt>
                <c:pt idx="188">
                  <c:v>472.5</c:v>
                </c:pt>
                <c:pt idx="189">
                  <c:v>475</c:v>
                </c:pt>
                <c:pt idx="190">
                  <c:v>477.5</c:v>
                </c:pt>
                <c:pt idx="191">
                  <c:v>480</c:v>
                </c:pt>
                <c:pt idx="192">
                  <c:v>482.5</c:v>
                </c:pt>
                <c:pt idx="193">
                  <c:v>485</c:v>
                </c:pt>
                <c:pt idx="194">
                  <c:v>487.5</c:v>
                </c:pt>
                <c:pt idx="195">
                  <c:v>490</c:v>
                </c:pt>
                <c:pt idx="196">
                  <c:v>492.5</c:v>
                </c:pt>
                <c:pt idx="197">
                  <c:v>495</c:v>
                </c:pt>
                <c:pt idx="198">
                  <c:v>497.5</c:v>
                </c:pt>
                <c:pt idx="199">
                  <c:v>500</c:v>
                </c:pt>
                <c:pt idx="200">
                  <c:v>502.5</c:v>
                </c:pt>
                <c:pt idx="201">
                  <c:v>505</c:v>
                </c:pt>
                <c:pt idx="202">
                  <c:v>507.5</c:v>
                </c:pt>
                <c:pt idx="203">
                  <c:v>510</c:v>
                </c:pt>
                <c:pt idx="204">
                  <c:v>512.5</c:v>
                </c:pt>
                <c:pt idx="205">
                  <c:v>515</c:v>
                </c:pt>
                <c:pt idx="206">
                  <c:v>517.5</c:v>
                </c:pt>
                <c:pt idx="207">
                  <c:v>520</c:v>
                </c:pt>
                <c:pt idx="208">
                  <c:v>522.5</c:v>
                </c:pt>
                <c:pt idx="209">
                  <c:v>525</c:v>
                </c:pt>
                <c:pt idx="210">
                  <c:v>527.5</c:v>
                </c:pt>
                <c:pt idx="211">
                  <c:v>530</c:v>
                </c:pt>
                <c:pt idx="212">
                  <c:v>532.5</c:v>
                </c:pt>
                <c:pt idx="213">
                  <c:v>535</c:v>
                </c:pt>
                <c:pt idx="214">
                  <c:v>537.5</c:v>
                </c:pt>
                <c:pt idx="215">
                  <c:v>540</c:v>
                </c:pt>
                <c:pt idx="216">
                  <c:v>542.5</c:v>
                </c:pt>
                <c:pt idx="217">
                  <c:v>545</c:v>
                </c:pt>
                <c:pt idx="218">
                  <c:v>547.5</c:v>
                </c:pt>
                <c:pt idx="219">
                  <c:v>550</c:v>
                </c:pt>
              </c:numCache>
            </c:numRef>
          </c:xVal>
          <c:yVal>
            <c:numRef>
              <c:f>'裏方'!$AC$16:$AC$235</c:f>
              <c:numCache>
                <c:ptCount val="220"/>
                <c:pt idx="0">
                  <c:v>0.7324780221623148</c:v>
                </c:pt>
                <c:pt idx="1">
                  <c:v>1.4739624963883386</c:v>
                </c:pt>
                <c:pt idx="2">
                  <c:v>2.233461511798823</c:v>
                </c:pt>
                <c:pt idx="3">
                  <c:v>3.01967599935215</c:v>
                </c:pt>
                <c:pt idx="4">
                  <c:v>3.8398280408368173</c:v>
                </c:pt>
                <c:pt idx="5">
                  <c:v>4.696438786056917</c:v>
                </c:pt>
                <c:pt idx="6">
                  <c:v>5.579558385307514</c:v>
                </c:pt>
                <c:pt idx="7">
                  <c:v>6.450017698801542</c:v>
                </c:pt>
                <c:pt idx="8">
                  <c:v>7.209768287770546</c:v>
                </c:pt>
                <c:pt idx="9">
                  <c:v>7.6718432908161684</c:v>
                </c:pt>
                <c:pt idx="10">
                  <c:v>7.5931113338713265</c:v>
                </c:pt>
                <c:pt idx="11">
                  <c:v>6.843194002168878</c:v>
                </c:pt>
                <c:pt idx="12">
                  <c:v>5.566995017435658</c:v>
                </c:pt>
                <c:pt idx="13">
                  <c:v>4.077148473847341</c:v>
                </c:pt>
                <c:pt idx="14">
                  <c:v>2.6277773709507235</c:v>
                </c:pt>
                <c:pt idx="15">
                  <c:v>1.364240008849774</c:v>
                </c:pt>
                <c:pt idx="16">
                  <c:v>0.6332066263699956</c:v>
                </c:pt>
                <c:pt idx="17">
                  <c:v>1.2012654817192618</c:v>
                </c:pt>
                <c:pt idx="18">
                  <c:v>2.047151730398483</c:v>
                </c:pt>
                <c:pt idx="19">
                  <c:v>2.8467821678056655</c:v>
                </c:pt>
                <c:pt idx="20">
                  <c:v>3.580080441352928</c:v>
                </c:pt>
                <c:pt idx="21">
                  <c:v>4.250827517882296</c:v>
                </c:pt>
                <c:pt idx="22">
                  <c:v>4.864506651926539</c:v>
                </c:pt>
                <c:pt idx="23">
                  <c:v>5.425298691730776</c:v>
                </c:pt>
                <c:pt idx="24">
                  <c:v>5.935796053023497</c:v>
                </c:pt>
                <c:pt idx="25">
                  <c:v>6.397247270468036</c:v>
                </c:pt>
                <c:pt idx="26">
                  <c:v>6.809892683609063</c:v>
                </c:pt>
                <c:pt idx="27">
                  <c:v>7.173286847430277</c:v>
                </c:pt>
                <c:pt idx="28">
                  <c:v>7.486582065388567</c:v>
                </c:pt>
                <c:pt idx="29">
                  <c:v>7.7487663115878345</c:v>
                </c:pt>
                <c:pt idx="30">
                  <c:v>7.958852358524222</c:v>
                </c:pt>
                <c:pt idx="31">
                  <c:v>8.116015294316904</c:v>
                </c:pt>
                <c:pt idx="32">
                  <c:v>8.219676301521142</c:v>
                </c:pt>
                <c:pt idx="33">
                  <c:v>8.269532328616899</c:v>
                </c:pt>
                <c:pt idx="34">
                  <c:v>8.265533849438368</c:v>
                </c:pt>
                <c:pt idx="35">
                  <c:v>8.207815656671368</c:v>
                </c:pt>
                <c:pt idx="36">
                  <c:v>8.096587956233558</c:v>
                </c:pt>
                <c:pt idx="37">
                  <c:v>7.9319965327480375</c:v>
                </c:pt>
                <c:pt idx="38">
                  <c:v>7.713961420420039</c:v>
                </c:pt>
                <c:pt idx="39">
                  <c:v>7.44200374312055</c:v>
                </c:pt>
                <c:pt idx="40">
                  <c:v>7.1150710468981115</c:v>
                </c:pt>
                <c:pt idx="41">
                  <c:v>6.73137394427613</c:v>
                </c:pt>
                <c:pt idx="42">
                  <c:v>6.288253417905138</c:v>
                </c:pt>
                <c:pt idx="43">
                  <c:v>5.782112292948027</c:v>
                </c:pt>
                <c:pt idx="44">
                  <c:v>5.208472771308258</c:v>
                </c:pt>
                <c:pt idx="45">
                  <c:v>4.562279056060844</c:v>
                </c:pt>
                <c:pt idx="46">
                  <c:v>3.8386928623949768</c:v>
                </c:pt>
                <c:pt idx="47">
                  <c:v>3.035010348375707</c:v>
                </c:pt>
                <c:pt idx="48">
                  <c:v>2.1560613403859348</c:v>
                </c:pt>
                <c:pt idx="49">
                  <c:v>1.239393327492032</c:v>
                </c:pt>
                <c:pt idx="50">
                  <c:v>0.633614430824828</c:v>
                </c:pt>
                <c:pt idx="51">
                  <c:v>1.3092667750229532</c:v>
                </c:pt>
                <c:pt idx="52">
                  <c:v>2.3944886580080023</c:v>
                </c:pt>
                <c:pt idx="53">
                  <c:v>3.5136625525069975</c:v>
                </c:pt>
                <c:pt idx="54">
                  <c:v>4.580313809095135</c:v>
                </c:pt>
                <c:pt idx="55">
                  <c:v>5.539206268755849</c:v>
                </c:pt>
                <c:pt idx="56">
                  <c:v>6.353229146334551</c:v>
                </c:pt>
                <c:pt idx="57">
                  <c:v>7.0049558794307405</c:v>
                </c:pt>
                <c:pt idx="58">
                  <c:v>7.495197281599609</c:v>
                </c:pt>
                <c:pt idx="59">
                  <c:v>7.837903463242905</c:v>
                </c:pt>
                <c:pt idx="60">
                  <c:v>8.053934522466951</c:v>
                </c:pt>
                <c:pt idx="61">
                  <c:v>8.165892986458855</c:v>
                </c:pt>
                <c:pt idx="62">
                  <c:v>8.194855923514769</c:v>
                </c:pt>
                <c:pt idx="63">
                  <c:v>8.158821867075947</c:v>
                </c:pt>
                <c:pt idx="64">
                  <c:v>8.072306991554921</c:v>
                </c:pt>
                <c:pt idx="65">
                  <c:v>7.946555759582762</c:v>
                </c:pt>
                <c:pt idx="66">
                  <c:v>7.790000245990896</c:v>
                </c:pt>
                <c:pt idx="67">
                  <c:v>7.608762809476656</c:v>
                </c:pt>
                <c:pt idx="68">
                  <c:v>7.407105797432184</c:v>
                </c:pt>
                <c:pt idx="69">
                  <c:v>7.1877935389081165</c:v>
                </c:pt>
                <c:pt idx="70">
                  <c:v>6.952361642547835</c:v>
                </c:pt>
                <c:pt idx="71">
                  <c:v>6.701300199530046</c:v>
                </c:pt>
                <c:pt idx="72">
                  <c:v>6.434159750177827</c:v>
                </c:pt>
                <c:pt idx="73">
                  <c:v>6.149586762631301</c:v>
                </c:pt>
                <c:pt idx="74">
                  <c:v>5.845291416591238</c:v>
                </c:pt>
                <c:pt idx="75">
                  <c:v>5.5179459887785764</c:v>
                </c:pt>
                <c:pt idx="76">
                  <c:v>5.163008186366652</c:v>
                </c:pt>
                <c:pt idx="77">
                  <c:v>4.774462510800924</c:v>
                </c:pt>
                <c:pt idx="78">
                  <c:v>4.344480094524878</c:v>
                </c:pt>
                <c:pt idx="79">
                  <c:v>3.8630311355679887</c:v>
                </c:pt>
                <c:pt idx="80">
                  <c:v>3.3176016818820546</c:v>
                </c:pt>
                <c:pt idx="81">
                  <c:v>2.693592982949495</c:v>
                </c:pt>
                <c:pt idx="82">
                  <c:v>1.9779310336353857</c:v>
                </c:pt>
                <c:pt idx="83">
                  <c:v>1.1830779714181225</c:v>
                </c:pt>
                <c:pt idx="84">
                  <c:v>0.6330259688964509</c:v>
                </c:pt>
                <c:pt idx="85">
                  <c:v>1.3734008573618925</c:v>
                </c:pt>
                <c:pt idx="86">
                  <c:v>2.6322083502435962</c:v>
                </c:pt>
                <c:pt idx="87">
                  <c:v>4.010729384429412</c:v>
                </c:pt>
                <c:pt idx="88">
                  <c:v>5.33822990652149</c:v>
                </c:pt>
                <c:pt idx="89">
                  <c:v>6.453363338859162</c:v>
                </c:pt>
                <c:pt idx="90">
                  <c:v>7.254923272102491</c:v>
                </c:pt>
                <c:pt idx="91">
                  <c:v>7.735842541147106</c:v>
                </c:pt>
                <c:pt idx="92">
                  <c:v>7.9561545312728015</c:v>
                </c:pt>
                <c:pt idx="93">
                  <c:v>7.994427371735888</c:v>
                </c:pt>
                <c:pt idx="94">
                  <c:v>7.917556123084084</c:v>
                </c:pt>
                <c:pt idx="95">
                  <c:v>7.772664928982835</c:v>
                </c:pt>
                <c:pt idx="96">
                  <c:v>7.589796917963569</c:v>
                </c:pt>
                <c:pt idx="97">
                  <c:v>7.387019423664673</c:v>
                </c:pt>
                <c:pt idx="98">
                  <c:v>7.174739308420253</c:v>
                </c:pt>
                <c:pt idx="99">
                  <c:v>6.9586615791538735</c:v>
                </c:pt>
                <c:pt idx="100">
                  <c:v>6.741647040852742</c:v>
                </c:pt>
                <c:pt idx="101">
                  <c:v>6.524829698107528</c:v>
                </c:pt>
                <c:pt idx="102">
                  <c:v>6.308271190029849</c:v>
                </c:pt>
                <c:pt idx="103">
                  <c:v>6.091332681565439</c:v>
                </c:pt>
                <c:pt idx="104">
                  <c:v>5.872873357138273</c:v>
                </c:pt>
                <c:pt idx="105">
                  <c:v>5.6513385494850885</c:v>
                </c:pt>
                <c:pt idx="106">
                  <c:v>5.424771754260936</c:v>
                </c:pt>
                <c:pt idx="107">
                  <c:v>5.1907663951650225</c:v>
                </c:pt>
                <c:pt idx="108">
                  <c:v>4.946360357161591</c:v>
                </c:pt>
                <c:pt idx="109">
                  <c:v>4.687865728879079</c:v>
                </c:pt>
                <c:pt idx="110">
                  <c:v>4.410615639157065</c:v>
                </c:pt>
                <c:pt idx="111">
                  <c:v>4.10859820275013</c:v>
                </c:pt>
                <c:pt idx="112">
                  <c:v>3.773935260953472</c:v>
                </c:pt>
                <c:pt idx="113">
                  <c:v>3.396159992237395</c:v>
                </c:pt>
                <c:pt idx="114">
                  <c:v>2.961296656612961</c:v>
                </c:pt>
                <c:pt idx="115">
                  <c:v>2.4510578010850987</c:v>
                </c:pt>
                <c:pt idx="116">
                  <c:v>1.8442818866848605</c:v>
                </c:pt>
                <c:pt idx="117">
                  <c:v>1.1375035420215716</c:v>
                </c:pt>
                <c:pt idx="118">
                  <c:v>0.6320751331911618</c:v>
                </c:pt>
                <c:pt idx="119">
                  <c:v>1.4326428184374562</c:v>
                </c:pt>
                <c:pt idx="120">
                  <c:v>2.8696060116033877</c:v>
                </c:pt>
                <c:pt idx="121">
                  <c:v>4.515780148124538</c:v>
                </c:pt>
                <c:pt idx="122">
                  <c:v>6.040528469822862</c:v>
                </c:pt>
                <c:pt idx="123">
                  <c:v>7.105421751290209</c:v>
                </c:pt>
                <c:pt idx="124">
                  <c:v>7.615309520165072</c:v>
                </c:pt>
                <c:pt idx="125">
                  <c:v>7.715032110992915</c:v>
                </c:pt>
                <c:pt idx="126">
                  <c:v>7.591201871325896</c:v>
                </c:pt>
                <c:pt idx="127">
                  <c:v>7.369376190456785</c:v>
                </c:pt>
                <c:pt idx="128">
                  <c:v>7.114958554938736</c:v>
                </c:pt>
                <c:pt idx="129">
                  <c:v>6.857740856080388</c:v>
                </c:pt>
                <c:pt idx="130">
                  <c:v>6.609776065538488</c:v>
                </c:pt>
                <c:pt idx="131">
                  <c:v>6.374910714385694</c:v>
                </c:pt>
                <c:pt idx="132">
                  <c:v>6.153364720822336</c:v>
                </c:pt>
                <c:pt idx="133">
                  <c:v>5.943842416983112</c:v>
                </c:pt>
                <c:pt idx="134">
                  <c:v>5.7444798684563345</c:v>
                </c:pt>
                <c:pt idx="135">
                  <c:v>5.553251516626725</c:v>
                </c:pt>
                <c:pt idx="136">
                  <c:v>5.368124998912756</c:v>
                </c:pt>
                <c:pt idx="137">
                  <c:v>5.187096905575217</c:v>
                </c:pt>
                <c:pt idx="138">
                  <c:v>5.008169659823765</c:v>
                </c:pt>
                <c:pt idx="139">
                  <c:v>4.829295275661582</c:v>
                </c:pt>
                <c:pt idx="140">
                  <c:v>4.648294486117616</c:v>
                </c:pt>
                <c:pt idx="141">
                  <c:v>4.462749845602872</c:v>
                </c:pt>
                <c:pt idx="142">
                  <c:v>4.269864002371629</c:v>
                </c:pt>
                <c:pt idx="143">
                  <c:v>4.066266499728339</c:v>
                </c:pt>
                <c:pt idx="144">
                  <c:v>3.847741819335094</c:v>
                </c:pt>
                <c:pt idx="145">
                  <c:v>3.6088353312113655</c:v>
                </c:pt>
                <c:pt idx="146">
                  <c:v>3.342269633772048</c:v>
                </c:pt>
                <c:pt idx="147">
                  <c:v>3.0380720008381936</c:v>
                </c:pt>
                <c:pt idx="148">
                  <c:v>2.6822986071899977</c:v>
                </c:pt>
                <c:pt idx="149">
                  <c:v>2.2554101383938314</c:v>
                </c:pt>
                <c:pt idx="150">
                  <c:v>1.7318622668048824</c:v>
                </c:pt>
                <c:pt idx="151">
                  <c:v>1.0968005524386135</c:v>
                </c:pt>
                <c:pt idx="152">
                  <c:v>0.6307993136610387</c:v>
                </c:pt>
                <c:pt idx="153">
                  <c:v>1.4916696547369588</c:v>
                </c:pt>
                <c:pt idx="154">
                  <c:v>3.120937113843354</c:v>
                </c:pt>
                <c:pt idx="155">
                  <c:v>5.029068440998074</c:v>
                </c:pt>
                <c:pt idx="156">
                  <c:v>6.582691249472558</c:v>
                </c:pt>
                <c:pt idx="157">
                  <c:v>7.295630288731342</c:v>
                </c:pt>
                <c:pt idx="158">
                  <c:v>7.34128013683776</c:v>
                </c:pt>
                <c:pt idx="159">
                  <c:v>7.094095568154996</c:v>
                </c:pt>
                <c:pt idx="160">
                  <c:v>6.769685377032464</c:v>
                </c:pt>
                <c:pt idx="161">
                  <c:v>6.449906549322851</c:v>
                </c:pt>
                <c:pt idx="162">
                  <c:v>6.158286940280348</c:v>
                </c:pt>
                <c:pt idx="163">
                  <c:v>5.897784341339929</c:v>
                </c:pt>
                <c:pt idx="164">
                  <c:v>5.665083491971799</c:v>
                </c:pt>
                <c:pt idx="165">
                  <c:v>5.45551570427997</c:v>
                </c:pt>
                <c:pt idx="166">
                  <c:v>5.264616105526892</c:v>
                </c:pt>
                <c:pt idx="167">
                  <c:v>5.088518795108559</c:v>
                </c:pt>
                <c:pt idx="168">
                  <c:v>4.9239672167639235</c:v>
                </c:pt>
                <c:pt idx="169">
                  <c:v>4.76821118723501</c:v>
                </c:pt>
                <c:pt idx="170">
                  <c:v>4.618882311339839</c:v>
                </c:pt>
                <c:pt idx="171">
                  <c:v>4.473875198642843</c:v>
                </c:pt>
                <c:pt idx="172">
                  <c:v>4.331238822418323</c:v>
                </c:pt>
                <c:pt idx="173">
                  <c:v>4.189073967166682</c:v>
                </c:pt>
                <c:pt idx="174">
                  <c:v>4.045429165283222</c:v>
                </c:pt>
                <c:pt idx="175">
                  <c:v>3.898184921419531</c:v>
                </c:pt>
                <c:pt idx="176">
                  <c:v>3.7449124447698634</c:v>
                </c:pt>
                <c:pt idx="177">
                  <c:v>3.5826870169067706</c:v>
                </c:pt>
                <c:pt idx="178">
                  <c:v>3.4078254757221957</c:v>
                </c:pt>
                <c:pt idx="179">
                  <c:v>3.2154987609868746</c:v>
                </c:pt>
                <c:pt idx="180">
                  <c:v>2.9991386302451604</c:v>
                </c:pt>
                <c:pt idx="181">
                  <c:v>2.749505734829187</c:v>
                </c:pt>
                <c:pt idx="182">
                  <c:v>2.4532191147451647</c:v>
                </c:pt>
                <c:pt idx="183">
                  <c:v>2.0905804809760817</c:v>
                </c:pt>
                <c:pt idx="184">
                  <c:v>1.6336845296988025</c:v>
                </c:pt>
                <c:pt idx="185">
                  <c:v>1.0593310135020717</c:v>
                </c:pt>
                <c:pt idx="186">
                  <c:v>0.6292105135529675</c:v>
                </c:pt>
                <c:pt idx="187">
                  <c:v>1.5516092876815857</c:v>
                </c:pt>
                <c:pt idx="188">
                  <c:v>3.386890175321996</c:v>
                </c:pt>
                <c:pt idx="189">
                  <c:v>5.496788806345855</c:v>
                </c:pt>
                <c:pt idx="190">
                  <c:v>6.791194971002618</c:v>
                </c:pt>
                <c:pt idx="191">
                  <c:v>6.9633404898700695</c:v>
                </c:pt>
                <c:pt idx="192">
                  <c:v>6.642016942982014</c:v>
                </c:pt>
                <c:pt idx="193">
                  <c:v>6.237662911288328</c:v>
                </c:pt>
                <c:pt idx="194">
                  <c:v>5.870396109923084</c:v>
                </c:pt>
                <c:pt idx="195">
                  <c:v>5.558386690446191</c:v>
                </c:pt>
                <c:pt idx="196">
                  <c:v>5.295029660475161</c:v>
                </c:pt>
                <c:pt idx="197">
                  <c:v>5.070141439886974</c:v>
                </c:pt>
                <c:pt idx="198">
                  <c:v>4.874816018642441</c:v>
                </c:pt>
                <c:pt idx="199">
                  <c:v>4.702087752043954</c:v>
                </c:pt>
                <c:pt idx="200">
                  <c:v>4.546644367509817</c:v>
                </c:pt>
                <c:pt idx="201">
                  <c:v>4.404415990714163</c:v>
                </c:pt>
                <c:pt idx="202">
                  <c:v>4.272226421950412</c:v>
                </c:pt>
                <c:pt idx="203">
                  <c:v>4.147528168837703</c:v>
                </c:pt>
                <c:pt idx="204">
                  <c:v>4.028205332039986</c:v>
                </c:pt>
                <c:pt idx="205">
                  <c:v>3.9124241279799694</c:v>
                </c:pt>
                <c:pt idx="206">
                  <c:v>3.7985137747201847</c:v>
                </c:pt>
                <c:pt idx="207">
                  <c:v>3.6848637372960633</c:v>
                </c:pt>
                <c:pt idx="208">
                  <c:v>3.5698252033043314</c:v>
                </c:pt>
                <c:pt idx="209">
                  <c:v>3.4516046702241434</c:v>
                </c:pt>
                <c:pt idx="210">
                  <c:v>3.3281352318482043</c:v>
                </c:pt>
                <c:pt idx="211">
                  <c:v>3.1969056006849934</c:v>
                </c:pt>
                <c:pt idx="212">
                  <c:v>3.0547161021270566</c:v>
                </c:pt>
                <c:pt idx="213">
                  <c:v>2.8973108968956978</c:v>
                </c:pt>
                <c:pt idx="214">
                  <c:v>2.7187991333825376</c:v>
                </c:pt>
                <c:pt idx="215">
                  <c:v>2.5107120497159423</c:v>
                </c:pt>
                <c:pt idx="216">
                  <c:v>2.26043618055673</c:v>
                </c:pt>
                <c:pt idx="217">
                  <c:v>1.948679231721395</c:v>
                </c:pt>
                <c:pt idx="218">
                  <c:v>1.5464317828909993</c:v>
                </c:pt>
                <c:pt idx="219">
                  <c:v>1.0244042789307106</c:v>
                </c:pt>
              </c:numCache>
            </c:numRef>
          </c:yVal>
          <c:smooth val="0"/>
        </c:ser>
        <c:ser>
          <c:idx val="0"/>
          <c:order val="4"/>
          <c:tx>
            <c:v>開口端速度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'裏方'!$E$16:$E$235</c:f>
              <c:numCache>
                <c:ptCount val="220"/>
                <c:pt idx="0">
                  <c:v>2.5</c:v>
                </c:pt>
                <c:pt idx="1">
                  <c:v>5</c:v>
                </c:pt>
                <c:pt idx="2">
                  <c:v>7.5</c:v>
                </c:pt>
                <c:pt idx="3">
                  <c:v>10</c:v>
                </c:pt>
                <c:pt idx="4">
                  <c:v>12.5</c:v>
                </c:pt>
                <c:pt idx="5">
                  <c:v>15</c:v>
                </c:pt>
                <c:pt idx="6">
                  <c:v>17.5</c:v>
                </c:pt>
                <c:pt idx="7">
                  <c:v>20</c:v>
                </c:pt>
                <c:pt idx="8">
                  <c:v>22.5</c:v>
                </c:pt>
                <c:pt idx="9">
                  <c:v>25</c:v>
                </c:pt>
                <c:pt idx="10">
                  <c:v>27.5</c:v>
                </c:pt>
                <c:pt idx="11">
                  <c:v>30</c:v>
                </c:pt>
                <c:pt idx="12">
                  <c:v>32.5</c:v>
                </c:pt>
                <c:pt idx="13">
                  <c:v>35</c:v>
                </c:pt>
                <c:pt idx="14">
                  <c:v>37.5</c:v>
                </c:pt>
                <c:pt idx="15">
                  <c:v>40</c:v>
                </c:pt>
                <c:pt idx="16">
                  <c:v>42.5</c:v>
                </c:pt>
                <c:pt idx="17">
                  <c:v>45</c:v>
                </c:pt>
                <c:pt idx="18">
                  <c:v>47.5</c:v>
                </c:pt>
                <c:pt idx="19">
                  <c:v>50</c:v>
                </c:pt>
                <c:pt idx="20">
                  <c:v>52.5</c:v>
                </c:pt>
                <c:pt idx="21">
                  <c:v>55</c:v>
                </c:pt>
                <c:pt idx="22">
                  <c:v>57.5</c:v>
                </c:pt>
                <c:pt idx="23">
                  <c:v>60</c:v>
                </c:pt>
                <c:pt idx="24">
                  <c:v>62.5</c:v>
                </c:pt>
                <c:pt idx="25">
                  <c:v>65</c:v>
                </c:pt>
                <c:pt idx="26">
                  <c:v>67.5</c:v>
                </c:pt>
                <c:pt idx="27">
                  <c:v>70</c:v>
                </c:pt>
                <c:pt idx="28">
                  <c:v>72.5</c:v>
                </c:pt>
                <c:pt idx="29">
                  <c:v>75</c:v>
                </c:pt>
                <c:pt idx="30">
                  <c:v>77.5</c:v>
                </c:pt>
                <c:pt idx="31">
                  <c:v>80</c:v>
                </c:pt>
                <c:pt idx="32">
                  <c:v>82.5</c:v>
                </c:pt>
                <c:pt idx="33">
                  <c:v>85</c:v>
                </c:pt>
                <c:pt idx="34">
                  <c:v>87.5</c:v>
                </c:pt>
                <c:pt idx="35">
                  <c:v>90</c:v>
                </c:pt>
                <c:pt idx="36">
                  <c:v>92.5</c:v>
                </c:pt>
                <c:pt idx="37">
                  <c:v>95</c:v>
                </c:pt>
                <c:pt idx="38">
                  <c:v>97.5</c:v>
                </c:pt>
                <c:pt idx="39">
                  <c:v>100</c:v>
                </c:pt>
                <c:pt idx="40">
                  <c:v>102.5</c:v>
                </c:pt>
                <c:pt idx="41">
                  <c:v>105</c:v>
                </c:pt>
                <c:pt idx="42">
                  <c:v>107.5</c:v>
                </c:pt>
                <c:pt idx="43">
                  <c:v>110</c:v>
                </c:pt>
                <c:pt idx="44">
                  <c:v>112.5</c:v>
                </c:pt>
                <c:pt idx="45">
                  <c:v>115</c:v>
                </c:pt>
                <c:pt idx="46">
                  <c:v>117.5</c:v>
                </c:pt>
                <c:pt idx="47">
                  <c:v>120</c:v>
                </c:pt>
                <c:pt idx="48">
                  <c:v>122.5</c:v>
                </c:pt>
                <c:pt idx="49">
                  <c:v>125</c:v>
                </c:pt>
                <c:pt idx="50">
                  <c:v>127.5</c:v>
                </c:pt>
                <c:pt idx="51">
                  <c:v>130</c:v>
                </c:pt>
                <c:pt idx="52">
                  <c:v>132.5</c:v>
                </c:pt>
                <c:pt idx="53">
                  <c:v>135</c:v>
                </c:pt>
                <c:pt idx="54">
                  <c:v>137.5</c:v>
                </c:pt>
                <c:pt idx="55">
                  <c:v>140</c:v>
                </c:pt>
                <c:pt idx="56">
                  <c:v>142.5</c:v>
                </c:pt>
                <c:pt idx="57">
                  <c:v>145</c:v>
                </c:pt>
                <c:pt idx="58">
                  <c:v>147.5</c:v>
                </c:pt>
                <c:pt idx="59">
                  <c:v>150</c:v>
                </c:pt>
                <c:pt idx="60">
                  <c:v>152.5</c:v>
                </c:pt>
                <c:pt idx="61">
                  <c:v>155</c:v>
                </c:pt>
                <c:pt idx="62">
                  <c:v>157.5</c:v>
                </c:pt>
                <c:pt idx="63">
                  <c:v>160</c:v>
                </c:pt>
                <c:pt idx="64">
                  <c:v>162.5</c:v>
                </c:pt>
                <c:pt idx="65">
                  <c:v>165</c:v>
                </c:pt>
                <c:pt idx="66">
                  <c:v>167.5</c:v>
                </c:pt>
                <c:pt idx="67">
                  <c:v>170</c:v>
                </c:pt>
                <c:pt idx="68">
                  <c:v>172.5</c:v>
                </c:pt>
                <c:pt idx="69">
                  <c:v>175</c:v>
                </c:pt>
                <c:pt idx="70">
                  <c:v>177.5</c:v>
                </c:pt>
                <c:pt idx="71">
                  <c:v>180</c:v>
                </c:pt>
                <c:pt idx="72">
                  <c:v>182.5</c:v>
                </c:pt>
                <c:pt idx="73">
                  <c:v>185</c:v>
                </c:pt>
                <c:pt idx="74">
                  <c:v>187.5</c:v>
                </c:pt>
                <c:pt idx="75">
                  <c:v>190</c:v>
                </c:pt>
                <c:pt idx="76">
                  <c:v>192.5</c:v>
                </c:pt>
                <c:pt idx="77">
                  <c:v>195</c:v>
                </c:pt>
                <c:pt idx="78">
                  <c:v>197.5</c:v>
                </c:pt>
                <c:pt idx="79">
                  <c:v>200</c:v>
                </c:pt>
                <c:pt idx="80">
                  <c:v>202.5</c:v>
                </c:pt>
                <c:pt idx="81">
                  <c:v>205</c:v>
                </c:pt>
                <c:pt idx="82">
                  <c:v>207.5</c:v>
                </c:pt>
                <c:pt idx="83">
                  <c:v>210</c:v>
                </c:pt>
                <c:pt idx="84">
                  <c:v>212.5</c:v>
                </c:pt>
                <c:pt idx="85">
                  <c:v>215</c:v>
                </c:pt>
                <c:pt idx="86">
                  <c:v>217.5</c:v>
                </c:pt>
                <c:pt idx="87">
                  <c:v>220</c:v>
                </c:pt>
                <c:pt idx="88">
                  <c:v>222.5</c:v>
                </c:pt>
                <c:pt idx="89">
                  <c:v>225</c:v>
                </c:pt>
                <c:pt idx="90">
                  <c:v>227.5</c:v>
                </c:pt>
                <c:pt idx="91">
                  <c:v>230</c:v>
                </c:pt>
                <c:pt idx="92">
                  <c:v>232.5</c:v>
                </c:pt>
                <c:pt idx="93">
                  <c:v>235</c:v>
                </c:pt>
                <c:pt idx="94">
                  <c:v>237.5</c:v>
                </c:pt>
                <c:pt idx="95">
                  <c:v>240</c:v>
                </c:pt>
                <c:pt idx="96">
                  <c:v>242.5</c:v>
                </c:pt>
                <c:pt idx="97">
                  <c:v>245</c:v>
                </c:pt>
                <c:pt idx="98">
                  <c:v>247.5</c:v>
                </c:pt>
                <c:pt idx="99">
                  <c:v>250</c:v>
                </c:pt>
                <c:pt idx="100">
                  <c:v>252.5</c:v>
                </c:pt>
                <c:pt idx="101">
                  <c:v>255</c:v>
                </c:pt>
                <c:pt idx="102">
                  <c:v>257.5</c:v>
                </c:pt>
                <c:pt idx="103">
                  <c:v>260</c:v>
                </c:pt>
                <c:pt idx="104">
                  <c:v>262.5</c:v>
                </c:pt>
                <c:pt idx="105">
                  <c:v>265</c:v>
                </c:pt>
                <c:pt idx="106">
                  <c:v>267.5</c:v>
                </c:pt>
                <c:pt idx="107">
                  <c:v>270</c:v>
                </c:pt>
                <c:pt idx="108">
                  <c:v>272.5</c:v>
                </c:pt>
                <c:pt idx="109">
                  <c:v>275</c:v>
                </c:pt>
                <c:pt idx="110">
                  <c:v>277.5</c:v>
                </c:pt>
                <c:pt idx="111">
                  <c:v>280</c:v>
                </c:pt>
                <c:pt idx="112">
                  <c:v>282.5</c:v>
                </c:pt>
                <c:pt idx="113">
                  <c:v>285</c:v>
                </c:pt>
                <c:pt idx="114">
                  <c:v>287.5</c:v>
                </c:pt>
                <c:pt idx="115">
                  <c:v>290</c:v>
                </c:pt>
                <c:pt idx="116">
                  <c:v>292.5</c:v>
                </c:pt>
                <c:pt idx="117">
                  <c:v>295</c:v>
                </c:pt>
                <c:pt idx="118">
                  <c:v>297.5</c:v>
                </c:pt>
                <c:pt idx="119">
                  <c:v>300</c:v>
                </c:pt>
                <c:pt idx="120">
                  <c:v>302.5</c:v>
                </c:pt>
                <c:pt idx="121">
                  <c:v>305</c:v>
                </c:pt>
                <c:pt idx="122">
                  <c:v>307.5</c:v>
                </c:pt>
                <c:pt idx="123">
                  <c:v>310</c:v>
                </c:pt>
                <c:pt idx="124">
                  <c:v>312.5</c:v>
                </c:pt>
                <c:pt idx="125">
                  <c:v>315</c:v>
                </c:pt>
                <c:pt idx="126">
                  <c:v>317.5</c:v>
                </c:pt>
                <c:pt idx="127">
                  <c:v>320</c:v>
                </c:pt>
                <c:pt idx="128">
                  <c:v>322.5</c:v>
                </c:pt>
                <c:pt idx="129">
                  <c:v>325</c:v>
                </c:pt>
                <c:pt idx="130">
                  <c:v>327.5</c:v>
                </c:pt>
                <c:pt idx="131">
                  <c:v>330</c:v>
                </c:pt>
                <c:pt idx="132">
                  <c:v>332.5</c:v>
                </c:pt>
                <c:pt idx="133">
                  <c:v>335</c:v>
                </c:pt>
                <c:pt idx="134">
                  <c:v>337.5</c:v>
                </c:pt>
                <c:pt idx="135">
                  <c:v>340</c:v>
                </c:pt>
                <c:pt idx="136">
                  <c:v>342.5</c:v>
                </c:pt>
                <c:pt idx="137">
                  <c:v>345</c:v>
                </c:pt>
                <c:pt idx="138">
                  <c:v>347.5</c:v>
                </c:pt>
                <c:pt idx="139">
                  <c:v>350</c:v>
                </c:pt>
                <c:pt idx="140">
                  <c:v>352.5</c:v>
                </c:pt>
                <c:pt idx="141">
                  <c:v>355</c:v>
                </c:pt>
                <c:pt idx="142">
                  <c:v>357.5</c:v>
                </c:pt>
                <c:pt idx="143">
                  <c:v>360</c:v>
                </c:pt>
                <c:pt idx="144">
                  <c:v>362.5</c:v>
                </c:pt>
                <c:pt idx="145">
                  <c:v>365</c:v>
                </c:pt>
                <c:pt idx="146">
                  <c:v>367.5</c:v>
                </c:pt>
                <c:pt idx="147">
                  <c:v>370</c:v>
                </c:pt>
                <c:pt idx="148">
                  <c:v>372.5</c:v>
                </c:pt>
                <c:pt idx="149">
                  <c:v>375</c:v>
                </c:pt>
                <c:pt idx="150">
                  <c:v>377.5</c:v>
                </c:pt>
                <c:pt idx="151">
                  <c:v>380</c:v>
                </c:pt>
                <c:pt idx="152">
                  <c:v>382.5</c:v>
                </c:pt>
                <c:pt idx="153">
                  <c:v>385</c:v>
                </c:pt>
                <c:pt idx="154">
                  <c:v>387.5</c:v>
                </c:pt>
                <c:pt idx="155">
                  <c:v>390</c:v>
                </c:pt>
                <c:pt idx="156">
                  <c:v>392.5</c:v>
                </c:pt>
                <c:pt idx="157">
                  <c:v>395</c:v>
                </c:pt>
                <c:pt idx="158">
                  <c:v>397.5</c:v>
                </c:pt>
                <c:pt idx="159">
                  <c:v>400</c:v>
                </c:pt>
                <c:pt idx="160">
                  <c:v>402.5</c:v>
                </c:pt>
                <c:pt idx="161">
                  <c:v>405</c:v>
                </c:pt>
                <c:pt idx="162">
                  <c:v>407.5</c:v>
                </c:pt>
                <c:pt idx="163">
                  <c:v>410</c:v>
                </c:pt>
                <c:pt idx="164">
                  <c:v>412.5</c:v>
                </c:pt>
                <c:pt idx="165">
                  <c:v>415</c:v>
                </c:pt>
                <c:pt idx="166">
                  <c:v>417.5</c:v>
                </c:pt>
                <c:pt idx="167">
                  <c:v>420</c:v>
                </c:pt>
                <c:pt idx="168">
                  <c:v>422.5</c:v>
                </c:pt>
                <c:pt idx="169">
                  <c:v>425</c:v>
                </c:pt>
                <c:pt idx="170">
                  <c:v>427.5</c:v>
                </c:pt>
                <c:pt idx="171">
                  <c:v>430</c:v>
                </c:pt>
                <c:pt idx="172">
                  <c:v>432.5</c:v>
                </c:pt>
                <c:pt idx="173">
                  <c:v>435</c:v>
                </c:pt>
                <c:pt idx="174">
                  <c:v>437.5</c:v>
                </c:pt>
                <c:pt idx="175">
                  <c:v>440</c:v>
                </c:pt>
                <c:pt idx="176">
                  <c:v>442.5</c:v>
                </c:pt>
                <c:pt idx="177">
                  <c:v>445</c:v>
                </c:pt>
                <c:pt idx="178">
                  <c:v>447.5</c:v>
                </c:pt>
                <c:pt idx="179">
                  <c:v>450</c:v>
                </c:pt>
                <c:pt idx="180">
                  <c:v>452.5</c:v>
                </c:pt>
                <c:pt idx="181">
                  <c:v>455</c:v>
                </c:pt>
                <c:pt idx="182">
                  <c:v>457.5</c:v>
                </c:pt>
                <c:pt idx="183">
                  <c:v>460</c:v>
                </c:pt>
                <c:pt idx="184">
                  <c:v>462.5</c:v>
                </c:pt>
                <c:pt idx="185">
                  <c:v>465</c:v>
                </c:pt>
                <c:pt idx="186">
                  <c:v>467.5</c:v>
                </c:pt>
                <c:pt idx="187">
                  <c:v>470</c:v>
                </c:pt>
                <c:pt idx="188">
                  <c:v>472.5</c:v>
                </c:pt>
                <c:pt idx="189">
                  <c:v>475</c:v>
                </c:pt>
                <c:pt idx="190">
                  <c:v>477.5</c:v>
                </c:pt>
                <c:pt idx="191">
                  <c:v>480</c:v>
                </c:pt>
                <c:pt idx="192">
                  <c:v>482.5</c:v>
                </c:pt>
                <c:pt idx="193">
                  <c:v>485</c:v>
                </c:pt>
                <c:pt idx="194">
                  <c:v>487.5</c:v>
                </c:pt>
                <c:pt idx="195">
                  <c:v>490</c:v>
                </c:pt>
                <c:pt idx="196">
                  <c:v>492.5</c:v>
                </c:pt>
                <c:pt idx="197">
                  <c:v>495</c:v>
                </c:pt>
                <c:pt idx="198">
                  <c:v>497.5</c:v>
                </c:pt>
                <c:pt idx="199">
                  <c:v>500</c:v>
                </c:pt>
                <c:pt idx="200">
                  <c:v>502.5</c:v>
                </c:pt>
                <c:pt idx="201">
                  <c:v>505</c:v>
                </c:pt>
                <c:pt idx="202">
                  <c:v>507.5</c:v>
                </c:pt>
                <c:pt idx="203">
                  <c:v>510</c:v>
                </c:pt>
                <c:pt idx="204">
                  <c:v>512.5</c:v>
                </c:pt>
                <c:pt idx="205">
                  <c:v>515</c:v>
                </c:pt>
                <c:pt idx="206">
                  <c:v>517.5</c:v>
                </c:pt>
                <c:pt idx="207">
                  <c:v>520</c:v>
                </c:pt>
                <c:pt idx="208">
                  <c:v>522.5</c:v>
                </c:pt>
                <c:pt idx="209">
                  <c:v>525</c:v>
                </c:pt>
                <c:pt idx="210">
                  <c:v>527.5</c:v>
                </c:pt>
                <c:pt idx="211">
                  <c:v>530</c:v>
                </c:pt>
                <c:pt idx="212">
                  <c:v>532.5</c:v>
                </c:pt>
                <c:pt idx="213">
                  <c:v>535</c:v>
                </c:pt>
                <c:pt idx="214">
                  <c:v>537.5</c:v>
                </c:pt>
                <c:pt idx="215">
                  <c:v>540</c:v>
                </c:pt>
                <c:pt idx="216">
                  <c:v>542.5</c:v>
                </c:pt>
                <c:pt idx="217">
                  <c:v>545</c:v>
                </c:pt>
                <c:pt idx="218">
                  <c:v>547.5</c:v>
                </c:pt>
                <c:pt idx="219">
                  <c:v>550</c:v>
                </c:pt>
              </c:numCache>
            </c:numRef>
          </c:xVal>
          <c:yVal>
            <c:numRef>
              <c:f>'裏方'!$AE$16:$AE$235</c:f>
              <c:numCache>
                <c:ptCount val="220"/>
                <c:pt idx="0">
                  <c:v>0.7356072968229005</c:v>
                </c:pt>
                <c:pt idx="1">
                  <c:v>1.4994217880227734</c:v>
                </c:pt>
                <c:pt idx="2">
                  <c:v>2.3218465359712646</c:v>
                </c:pt>
                <c:pt idx="3">
                  <c:v>3.237683026724198</c:v>
                </c:pt>
                <c:pt idx="4">
                  <c:v>4.288058014666369</c:v>
                </c:pt>
                <c:pt idx="5">
                  <c:v>5.520884672460448</c:v>
                </c:pt>
                <c:pt idx="6">
                  <c:v>6.986268863289646</c:v>
                </c:pt>
                <c:pt idx="7">
                  <c:v>8.717914231334152</c:v>
                </c:pt>
                <c:pt idx="8">
                  <c:v>10.68404951207384</c:v>
                </c:pt>
                <c:pt idx="9">
                  <c:v>12.6997343590092</c:v>
                </c:pt>
                <c:pt idx="10">
                  <c:v>14.371948355656311</c:v>
                </c:pt>
                <c:pt idx="11">
                  <c:v>15.267520890643171</c:v>
                </c:pt>
                <c:pt idx="12">
                  <c:v>15.270549302604138</c:v>
                </c:pt>
                <c:pt idx="13">
                  <c:v>14.650042552794725</c:v>
                </c:pt>
                <c:pt idx="14">
                  <c:v>13.765871841263854</c:v>
                </c:pt>
                <c:pt idx="15">
                  <c:v>12.856855475511983</c:v>
                </c:pt>
                <c:pt idx="16">
                  <c:v>12.030925871811181</c:v>
                </c:pt>
                <c:pt idx="17">
                  <c:v>11.320276049175508</c:v>
                </c:pt>
                <c:pt idx="18">
                  <c:v>10.723817542362607</c:v>
                </c:pt>
                <c:pt idx="19">
                  <c:v>10.228825822325376</c:v>
                </c:pt>
                <c:pt idx="20">
                  <c:v>9.820159640449221</c:v>
                </c:pt>
                <c:pt idx="21">
                  <c:v>9.483678764823587</c:v>
                </c:pt>
                <c:pt idx="22">
                  <c:v>9.207242465038497</c:v>
                </c:pt>
                <c:pt idx="23">
                  <c:v>8.980786547865256</c:v>
                </c:pt>
                <c:pt idx="24">
                  <c:v>8.796098354429512</c:v>
                </c:pt>
                <c:pt idx="25">
                  <c:v>8.646531531222866</c:v>
                </c:pt>
                <c:pt idx="26">
                  <c:v>8.526746230114087</c:v>
                </c:pt>
                <c:pt idx="27">
                  <c:v>8.432497847903322</c:v>
                </c:pt>
                <c:pt idx="28">
                  <c:v>8.360473661396883</c:v>
                </c:pt>
                <c:pt idx="29">
                  <c:v>8.308168822609256</c:v>
                </c:pt>
                <c:pt idx="30">
                  <c:v>8.273791677859409</c:v>
                </c:pt>
                <c:pt idx="31">
                  <c:v>8.256189374110454</c:v>
                </c:pt>
                <c:pt idx="32">
                  <c:v>8.254786597737068</c:v>
                </c:pt>
                <c:pt idx="33">
                  <c:v>8.269532328839432</c:v>
                </c:pt>
                <c:pt idx="34">
                  <c:v>8.30085129585835</c:v>
                </c:pt>
                <c:pt idx="35">
                  <c:v>8.34959811443054</c:v>
                </c:pt>
                <c:pt idx="36">
                  <c:v>8.417012685236047</c:v>
                </c:pt>
                <c:pt idx="37">
                  <c:v>8.504675139080923</c:v>
                </c:pt>
                <c:pt idx="38">
                  <c:v>8.614457295248496</c:v>
                </c:pt>
                <c:pt idx="39">
                  <c:v>8.748465049078586</c:v>
                </c:pt>
                <c:pt idx="40">
                  <c:v>8.908962045907533</c:v>
                </c:pt>
                <c:pt idx="41">
                  <c:v>9.09825902409272</c:v>
                </c:pt>
                <c:pt idx="42">
                  <c:v>9.318544827723764</c:v>
                </c:pt>
                <c:pt idx="43">
                  <c:v>9.571623965194966</c:v>
                </c:pt>
                <c:pt idx="44">
                  <c:v>9.858512241864766</c:v>
                </c:pt>
                <c:pt idx="45">
                  <c:v>10.178829401120996</c:v>
                </c:pt>
                <c:pt idx="46">
                  <c:v>10.529924474071933</c:v>
                </c:pt>
                <c:pt idx="47">
                  <c:v>10.905695010143711</c:v>
                </c:pt>
                <c:pt idx="48">
                  <c:v>11.295150886938023</c:v>
                </c:pt>
                <c:pt idx="49">
                  <c:v>11.680975027776158</c:v>
                </c:pt>
                <c:pt idx="50">
                  <c:v>12.038673922533418</c:v>
                </c:pt>
                <c:pt idx="51">
                  <c:v>12.337302321643516</c:v>
                </c:pt>
                <c:pt idx="52">
                  <c:v>12.542854891602666</c:v>
                </c:pt>
                <c:pt idx="53">
                  <c:v>12.624691799020681</c:v>
                </c:pt>
                <c:pt idx="54">
                  <c:v>12.563566208640074</c:v>
                </c:pt>
                <c:pt idx="55">
                  <c:v>12.35789697789764</c:v>
                </c:pt>
                <c:pt idx="56">
                  <c:v>12.024864643625412</c:v>
                </c:pt>
                <c:pt idx="57">
                  <c:v>11.59556547243746</c:v>
                </c:pt>
                <c:pt idx="58">
                  <c:v>11.10684461464411</c:v>
                </c:pt>
                <c:pt idx="59">
                  <c:v>10.593654583838001</c:v>
                </c:pt>
                <c:pt idx="60">
                  <c:v>10.084369856511021</c:v>
                </c:pt>
                <c:pt idx="61">
                  <c:v>9.59930426412266</c:v>
                </c:pt>
                <c:pt idx="62">
                  <c:v>9.15138934645101</c:v>
                </c:pt>
                <c:pt idx="63">
                  <c:v>8.74780248148442</c:v>
                </c:pt>
                <c:pt idx="64">
                  <c:v>8.391718330608951</c:v>
                </c:pt>
                <c:pt idx="65">
                  <c:v>8.083791985203419</c:v>
                </c:pt>
                <c:pt idx="66">
                  <c:v>7.823269873455551</c:v>
                </c:pt>
                <c:pt idx="67">
                  <c:v>7.608762810295666</c:v>
                </c:pt>
                <c:pt idx="68">
                  <c:v>7.438760353675556</c:v>
                </c:pt>
                <c:pt idx="69">
                  <c:v>7.311966067048535</c:v>
                </c:pt>
                <c:pt idx="70">
                  <c:v>7.227518358338569</c:v>
                </c:pt>
                <c:pt idx="71">
                  <c:v>7.185144706216649</c:v>
                </c:pt>
                <c:pt idx="72">
                  <c:v>7.18528307823354</c:v>
                </c:pt>
                <c:pt idx="73">
                  <c:v>7.229193978454901</c:v>
                </c:pt>
                <c:pt idx="74">
                  <c:v>7.319078993004163</c:v>
                </c:pt>
                <c:pt idx="75">
                  <c:v>7.458215340844174</c:v>
                </c:pt>
                <c:pt idx="76">
                  <c:v>7.65110840811301</c:v>
                </c:pt>
                <c:pt idx="77">
                  <c:v>7.903651587315637</c:v>
                </c:pt>
                <c:pt idx="78">
                  <c:v>8.223257608325735</c:v>
                </c:pt>
                <c:pt idx="79">
                  <c:v>8.61887371834325</c:v>
                </c:pt>
                <c:pt idx="80">
                  <c:v>9.100687417931029</c:v>
                </c:pt>
                <c:pt idx="81">
                  <c:v>9.679121839796437</c:v>
                </c:pt>
                <c:pt idx="82">
                  <c:v>10.36234005762753</c:v>
                </c:pt>
                <c:pt idx="83">
                  <c:v>11.150883344237057</c:v>
                </c:pt>
                <c:pt idx="84">
                  <c:v>12.027492678771752</c:v>
                </c:pt>
                <c:pt idx="85">
                  <c:v>12.940868253652988</c:v>
                </c:pt>
                <c:pt idx="86">
                  <c:v>13.787581958496304</c:v>
                </c:pt>
                <c:pt idx="87">
                  <c:v>14.410308639275378</c:v>
                </c:pt>
                <c:pt idx="88">
                  <c:v>14.642219381524907</c:v>
                </c:pt>
                <c:pt idx="89">
                  <c:v>14.397160010238384</c:v>
                </c:pt>
                <c:pt idx="90">
                  <c:v>13.731355121561844</c:v>
                </c:pt>
                <c:pt idx="91">
                  <c:v>12.805305877106704</c:v>
                </c:pt>
                <c:pt idx="92">
                  <c:v>11.789825007109583</c:v>
                </c:pt>
                <c:pt idx="93">
                  <c:v>10.805139190326305</c:v>
                </c:pt>
                <c:pt idx="94">
                  <c:v>9.913555054392363</c:v>
                </c:pt>
                <c:pt idx="95">
                  <c:v>9.137008976749042</c:v>
                </c:pt>
                <c:pt idx="96">
                  <c:v>8.475674754310019</c:v>
                </c:pt>
                <c:pt idx="97">
                  <c:v>7.920261599450372</c:v>
                </c:pt>
                <c:pt idx="98">
                  <c:v>7.4586194467705</c:v>
                </c:pt>
                <c:pt idx="99">
                  <c:v>7.078827278376934</c:v>
                </c:pt>
                <c:pt idx="100">
                  <c:v>6.770434753585104</c:v>
                </c:pt>
                <c:pt idx="101">
                  <c:v>6.524829699687784</c:v>
                </c:pt>
                <c:pt idx="102">
                  <c:v>6.335234135113523</c:v>
                </c:pt>
                <c:pt idx="103">
                  <c:v>6.196571816667104</c:v>
                </c:pt>
                <c:pt idx="104">
                  <c:v>6.105319408115337</c:v>
                </c:pt>
                <c:pt idx="105">
                  <c:v>6.059391350324369</c:v>
                </c:pt>
                <c:pt idx="106">
                  <c:v>6.058081288571023</c:v>
                </c:pt>
                <c:pt idx="107">
                  <c:v>6.10207297835957</c:v>
                </c:pt>
                <c:pt idx="108">
                  <c:v>6.193532466124929</c:v>
                </c:pt>
                <c:pt idx="109">
                  <c:v>6.336297083013792</c:v>
                </c:pt>
                <c:pt idx="110">
                  <c:v>6.536183459063432</c:v>
                </c:pt>
                <c:pt idx="111">
                  <c:v>6.801444592760463</c:v>
                </c:pt>
                <c:pt idx="112">
                  <c:v>7.143410891976023</c:v>
                </c:pt>
                <c:pt idx="113">
                  <c:v>7.577339916968415</c:v>
                </c:pt>
                <c:pt idx="114">
                  <c:v>8.1234392335126</c:v>
                </c:pt>
                <c:pt idx="115">
                  <c:v>8.807818383377159</c:v>
                </c:pt>
                <c:pt idx="116">
                  <c:v>9.6625058199828</c:v>
                </c:pt>
                <c:pt idx="117">
                  <c:v>10.721970940949342</c:v>
                </c:pt>
                <c:pt idx="118">
                  <c:v>12.009426101470996</c:v>
                </c:pt>
                <c:pt idx="119">
                  <c:v>13.498268771972606</c:v>
                </c:pt>
                <c:pt idx="120">
                  <c:v>15.030531892274746</c:v>
                </c:pt>
                <c:pt idx="121">
                  <c:v>16.224521647792358</c:v>
                </c:pt>
                <c:pt idx="122">
                  <c:v>16.568244984914244</c:v>
                </c:pt>
                <c:pt idx="123">
                  <c:v>15.851642030211234</c:v>
                </c:pt>
                <c:pt idx="124">
                  <c:v>14.413286971077909</c:v>
                </c:pt>
                <c:pt idx="125">
                  <c:v>12.770734638182919</c:v>
                </c:pt>
                <c:pt idx="126">
                  <c:v>11.248929930946524</c:v>
                </c:pt>
                <c:pt idx="127">
                  <c:v>9.96026372285669</c:v>
                </c:pt>
                <c:pt idx="128">
                  <c:v>8.908575153694253</c:v>
                </c:pt>
                <c:pt idx="129">
                  <c:v>8.061450792424797</c:v>
                </c:pt>
                <c:pt idx="130">
                  <c:v>7.381239382661465</c:v>
                </c:pt>
                <c:pt idx="131">
                  <c:v>6.83507303902376</c:v>
                </c:pt>
                <c:pt idx="132">
                  <c:v>6.396819195893987</c:v>
                </c:pt>
                <c:pt idx="133">
                  <c:v>6.046475425397757</c:v>
                </c:pt>
                <c:pt idx="134">
                  <c:v>5.769005632054641</c:v>
                </c:pt>
                <c:pt idx="135">
                  <c:v>5.553251519017743</c:v>
                </c:pt>
                <c:pt idx="136">
                  <c:v>5.391073212145155</c:v>
                </c:pt>
                <c:pt idx="137">
                  <c:v>5.2767209075416295</c:v>
                </c:pt>
                <c:pt idx="138">
                  <c:v>5.206401924739614</c:v>
                </c:pt>
                <c:pt idx="139">
                  <c:v>5.178007438145632</c:v>
                </c:pt>
                <c:pt idx="140">
                  <c:v>5.190973885629702</c:v>
                </c:pt>
                <c:pt idx="141">
                  <c:v>5.246267424280582</c:v>
                </c:pt>
                <c:pt idx="142">
                  <c:v>5.346494290718175</c:v>
                </c:pt>
                <c:pt idx="143">
                  <c:v>5.496156617987284</c:v>
                </c:pt>
                <c:pt idx="144">
                  <c:v>5.702094660191856</c:v>
                </c:pt>
                <c:pt idx="145">
                  <c:v>5.974186163404794</c:v>
                </c:pt>
                <c:pt idx="146">
                  <c:v>6.326416363470758</c:v>
                </c:pt>
                <c:pt idx="147">
                  <c:v>6.778490787471125</c:v>
                </c:pt>
                <c:pt idx="148">
                  <c:v>7.35822745672603</c:v>
                </c:pt>
                <c:pt idx="149">
                  <c:v>8.104964926684913</c:v>
                </c:pt>
                <c:pt idx="150">
                  <c:v>9.07384988348192</c:v>
                </c:pt>
                <c:pt idx="151">
                  <c:v>10.338927585879496</c:v>
                </c:pt>
                <c:pt idx="152">
                  <c:v>11.985184601837956</c:v>
                </c:pt>
                <c:pt idx="153">
                  <c:v>14.05357587916096</c:v>
                </c:pt>
                <c:pt idx="154">
                  <c:v>16.346370029402145</c:v>
                </c:pt>
                <c:pt idx="155">
                  <c:v>18.06823980395663</c:v>
                </c:pt>
                <c:pt idx="156">
                  <c:v>18.054979282662497</c:v>
                </c:pt>
                <c:pt idx="157">
                  <c:v>16.275745651036303</c:v>
                </c:pt>
                <c:pt idx="158">
                  <c:v>13.894475880855772</c:v>
                </c:pt>
                <c:pt idx="159">
                  <c:v>11.742781637156185</c:v>
                </c:pt>
                <c:pt idx="160">
                  <c:v>10.031495387233013</c:v>
                </c:pt>
                <c:pt idx="161">
                  <c:v>8.717473571919614</c:v>
                </c:pt>
                <c:pt idx="162">
                  <c:v>7.710692702709766</c:v>
                </c:pt>
                <c:pt idx="163">
                  <c:v>6.932965801225195</c:v>
                </c:pt>
                <c:pt idx="164">
                  <c:v>6.326263482989557</c:v>
                </c:pt>
                <c:pt idx="165">
                  <c:v>5.849296437007638</c:v>
                </c:pt>
                <c:pt idx="166">
                  <c:v>5.4728963287266685</c:v>
                </c:pt>
                <c:pt idx="167">
                  <c:v>5.1763757455191</c:v>
                </c:pt>
                <c:pt idx="168">
                  <c:v>4.944986487802954</c:v>
                </c:pt>
                <c:pt idx="169">
                  <c:v>4.7682111904428375</c:v>
                </c:pt>
                <c:pt idx="170">
                  <c:v>4.6386307348620806</c:v>
                </c:pt>
                <c:pt idx="171">
                  <c:v>4.5511822047751345</c:v>
                </c:pt>
                <c:pt idx="172">
                  <c:v>4.502686345180133</c:v>
                </c:pt>
                <c:pt idx="173">
                  <c:v>4.491569983926995</c:v>
                </c:pt>
                <c:pt idx="174">
                  <c:v>4.517741674020483</c:v>
                </c:pt>
                <c:pt idx="175">
                  <c:v>4.582603540644276</c:v>
                </c:pt>
                <c:pt idx="176">
                  <c:v>4.6892040584516375</c:v>
                </c:pt>
                <c:pt idx="177">
                  <c:v>4.842560165468947</c:v>
                </c:pt>
                <c:pt idx="178">
                  <c:v>5.050208671086323</c:v>
                </c:pt>
                <c:pt idx="179">
                  <c:v>5.323095103558811</c:v>
                </c:pt>
                <c:pt idx="180">
                  <c:v>5.676987404330775</c:v>
                </c:pt>
                <c:pt idx="181">
                  <c:v>6.134736271119629</c:v>
                </c:pt>
                <c:pt idx="182">
                  <c:v>6.729929104243538</c:v>
                </c:pt>
                <c:pt idx="183">
                  <c:v>7.512825758056908</c:v>
                </c:pt>
                <c:pt idx="184">
                  <c:v>8.559772248303101</c:v>
                </c:pt>
                <c:pt idx="185">
                  <c:v>9.986320173809643</c:v>
                </c:pt>
                <c:pt idx="186">
                  <c:v>11.95499624434888</c:v>
                </c:pt>
                <c:pt idx="187">
                  <c:v>14.61741588176807</c:v>
                </c:pt>
                <c:pt idx="188">
                  <c:v>17.73869451684366</c:v>
                </c:pt>
                <c:pt idx="189">
                  <c:v>19.748155582517892</c:v>
                </c:pt>
                <c:pt idx="190">
                  <c:v>18.626516634151592</c:v>
                </c:pt>
                <c:pt idx="191">
                  <c:v>15.534217792487537</c:v>
                </c:pt>
                <c:pt idx="192">
                  <c:v>12.570867543736469</c:v>
                </c:pt>
                <c:pt idx="193">
                  <c:v>10.325038010813426</c:v>
                </c:pt>
                <c:pt idx="194">
                  <c:v>8.698835555818778</c:v>
                </c:pt>
                <c:pt idx="195">
                  <c:v>7.512475702362612</c:v>
                </c:pt>
                <c:pt idx="196">
                  <c:v>6.629785434905388</c:v>
                </c:pt>
                <c:pt idx="197">
                  <c:v>5.960027683275948</c:v>
                </c:pt>
                <c:pt idx="198">
                  <c:v>5.443742920454395</c:v>
                </c:pt>
                <c:pt idx="199">
                  <c:v>5.041471532191112</c:v>
                </c:pt>
                <c:pt idx="200">
                  <c:v>4.7265101423997615</c:v>
                </c:pt>
                <c:pt idx="201">
                  <c:v>4.480455278413933</c:v>
                </c:pt>
                <c:pt idx="202">
                  <c:v>4.290460651813438</c:v>
                </c:pt>
                <c:pt idx="203">
                  <c:v>4.14752817285568</c:v>
                </c:pt>
                <c:pt idx="204">
                  <c:v>4.0454310134083835</c:v>
                </c:pt>
                <c:pt idx="205">
                  <c:v>3.980034906316151</c:v>
                </c:pt>
                <c:pt idx="206">
                  <c:v>3.9488821687233955</c:v>
                </c:pt>
                <c:pt idx="207">
                  <c:v>3.9509615840442596</c:v>
                </c:pt>
                <c:pt idx="208">
                  <c:v>3.9866244665882222</c:v>
                </c:pt>
                <c:pt idx="209">
                  <c:v>4.057633945366971</c:v>
                </c:pt>
                <c:pt idx="210">
                  <c:v>4.16735816338649</c:v>
                </c:pt>
                <c:pt idx="211">
                  <c:v>4.32114522025706</c:v>
                </c:pt>
                <c:pt idx="212">
                  <c:v>4.526956392382748</c:v>
                </c:pt>
                <c:pt idx="213">
                  <c:v>4.796397543613743</c:v>
                </c:pt>
                <c:pt idx="214">
                  <c:v>5.1464009064103236</c:v>
                </c:pt>
                <c:pt idx="215">
                  <c:v>5.602017925421905</c:v>
                </c:pt>
                <c:pt idx="216">
                  <c:v>6.201181807772313</c:v>
                </c:pt>
                <c:pt idx="217">
                  <c:v>7.003055949044728</c:v>
                </c:pt>
                <c:pt idx="218">
                  <c:v>8.102901384577354</c:v>
                </c:pt>
                <c:pt idx="219">
                  <c:v>9.657643049426854</c:v>
                </c:pt>
              </c:numCache>
            </c:numRef>
          </c:yVal>
          <c:smooth val="0"/>
        </c:ser>
        <c:axId val="59179770"/>
        <c:axId val="62855883"/>
      </c:scatterChart>
      <c:valAx>
        <c:axId val="59179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855883"/>
        <c:crosses val="autoZero"/>
        <c:crossBetween val="midCat"/>
        <c:dispUnits/>
      </c:valAx>
      <c:valAx>
        <c:axId val="6285588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1797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21925"/>
          <c:w val="0.1725"/>
          <c:h val="0.46275"/>
        </c:manualLayout>
      </c:layout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28575</xdr:rowOff>
    </xdr:from>
    <xdr:to>
      <xdr:col>9</xdr:col>
      <xdr:colOff>609600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1666875" y="209550"/>
        <a:ext cx="533400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heet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50390625" style="0" customWidth="1"/>
    <col min="2" max="2" width="7.375" style="0" customWidth="1"/>
  </cols>
  <sheetData>
    <row r="1" ht="14.25" thickBot="1">
      <c r="B1" t="s">
        <v>60</v>
      </c>
    </row>
    <row r="2" spans="1:2" ht="15" thickBot="1" thickTop="1">
      <c r="A2" s="5" t="s">
        <v>4</v>
      </c>
      <c r="B2" s="2">
        <v>0.0028</v>
      </c>
    </row>
    <row r="3" spans="1:2" ht="15" thickBot="1" thickTop="1">
      <c r="A3" s="5" t="s">
        <v>6</v>
      </c>
      <c r="B3" s="2">
        <v>0.7</v>
      </c>
    </row>
    <row r="4" spans="1:2" ht="15" thickBot="1" thickTop="1">
      <c r="A4" s="5" t="s">
        <v>5</v>
      </c>
      <c r="B4" s="2">
        <v>90</v>
      </c>
    </row>
    <row r="5" spans="1:2" ht="15" thickBot="1" thickTop="1">
      <c r="A5" s="5" t="s">
        <v>7</v>
      </c>
      <c r="B5" s="2">
        <v>6</v>
      </c>
    </row>
    <row r="6" spans="1:2" ht="15" thickBot="1" thickTop="1">
      <c r="A6" s="5" t="s">
        <v>45</v>
      </c>
      <c r="B6" s="2">
        <v>5</v>
      </c>
    </row>
    <row r="7" spans="1:2" ht="15" thickBot="1" thickTop="1">
      <c r="A7" s="5" t="s">
        <v>16</v>
      </c>
      <c r="B7" s="2">
        <v>2</v>
      </c>
    </row>
    <row r="8" spans="1:2" ht="15" thickBot="1" thickTop="1">
      <c r="A8" s="5" t="s">
        <v>17</v>
      </c>
      <c r="B8" s="2">
        <v>0.1</v>
      </c>
    </row>
    <row r="9" spans="1:2" ht="15" thickBot="1" thickTop="1">
      <c r="A9" s="5" t="s">
        <v>18</v>
      </c>
      <c r="B9" s="2">
        <v>340</v>
      </c>
    </row>
    <row r="10" spans="1:2" ht="15" thickBot="1" thickTop="1">
      <c r="A10" s="5" t="s">
        <v>50</v>
      </c>
      <c r="B10" s="2">
        <v>0.9</v>
      </c>
    </row>
    <row r="11" ht="14.25" thickTop="1"/>
    <row r="15" spans="1:2" ht="13.5">
      <c r="A15" t="s">
        <v>47</v>
      </c>
      <c r="B15">
        <f>'裏方'!C28</f>
        <v>2.261952</v>
      </c>
    </row>
    <row r="16" spans="1:2" ht="13.5">
      <c r="A16" t="s">
        <v>48</v>
      </c>
      <c r="B16">
        <f>'裏方'!C29</f>
        <v>0.38000793599999994</v>
      </c>
    </row>
    <row r="17" spans="1:2" ht="13.5">
      <c r="A17" t="s">
        <v>49</v>
      </c>
      <c r="B17">
        <f>'裏方'!C30</f>
        <v>0.32534926027397254</v>
      </c>
    </row>
    <row r="19" spans="1:2" ht="13.5">
      <c r="A19" t="s">
        <v>21</v>
      </c>
      <c r="B19">
        <f>'裏方'!C32</f>
        <v>895.3746988031999</v>
      </c>
    </row>
    <row r="20" spans="1:2" ht="13.5">
      <c r="A20" t="s">
        <v>19</v>
      </c>
      <c r="B20">
        <f>'裏方'!C33</f>
        <v>0.009424800000000002</v>
      </c>
    </row>
    <row r="21" spans="1:2" ht="13.5">
      <c r="A21" t="s">
        <v>20</v>
      </c>
      <c r="B21">
        <f>'裏方'!C34</f>
        <v>1089.5068800000004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X235"/>
  <sheetViews>
    <sheetView workbookViewId="0" topLeftCell="A15">
      <selection activeCell="C38" sqref="C38"/>
    </sheetView>
  </sheetViews>
  <sheetFormatPr defaultColWidth="9.00390625" defaultRowHeight="13.5"/>
  <cols>
    <col min="1" max="1" width="2.50390625" style="0" customWidth="1"/>
    <col min="2" max="2" width="12.50390625" style="0" customWidth="1"/>
    <col min="4" max="4" width="2.50390625" style="0" customWidth="1"/>
    <col min="5" max="15" width="6.00390625" style="0" customWidth="1"/>
    <col min="16" max="16" width="5.875" style="0" customWidth="1"/>
    <col min="17" max="17" width="2.50390625" style="0" customWidth="1"/>
    <col min="18" max="19" width="6.00390625" style="0" customWidth="1"/>
    <col min="20" max="20" width="6.875" style="0" customWidth="1"/>
    <col min="21" max="21" width="7.00390625" style="0" customWidth="1"/>
    <col min="22" max="31" width="6.00390625" style="0" customWidth="1"/>
  </cols>
  <sheetData>
    <row r="2" spans="7:18" ht="13.5">
      <c r="G2" t="s">
        <v>24</v>
      </c>
      <c r="R2" t="s">
        <v>40</v>
      </c>
    </row>
    <row r="3" spans="7:18" ht="13.5">
      <c r="G3" t="s">
        <v>25</v>
      </c>
      <c r="R3" t="s">
        <v>41</v>
      </c>
    </row>
    <row r="4" spans="9:18" ht="13.5">
      <c r="I4" t="s">
        <v>26</v>
      </c>
      <c r="R4" t="s">
        <v>55</v>
      </c>
    </row>
    <row r="5" spans="9:18" ht="13.5">
      <c r="I5" t="s">
        <v>27</v>
      </c>
      <c r="R5" t="s">
        <v>53</v>
      </c>
    </row>
    <row r="6" spans="12:30" ht="13.5">
      <c r="L6" t="s">
        <v>30</v>
      </c>
      <c r="R6" t="s">
        <v>54</v>
      </c>
      <c r="AD6" t="s">
        <v>43</v>
      </c>
    </row>
    <row r="7" spans="12:19" ht="13.5">
      <c r="L7" t="s">
        <v>37</v>
      </c>
      <c r="S7" t="s">
        <v>59</v>
      </c>
    </row>
    <row r="8" spans="12:31" ht="13.5">
      <c r="L8" t="s">
        <v>36</v>
      </c>
      <c r="AE8" t="s">
        <v>44</v>
      </c>
    </row>
    <row r="9" spans="12:21" ht="13.5">
      <c r="L9" t="s">
        <v>28</v>
      </c>
      <c r="U9" t="s">
        <v>42</v>
      </c>
    </row>
    <row r="10" ht="13.5">
      <c r="O10" t="s">
        <v>29</v>
      </c>
    </row>
    <row r="11" spans="7:16" ht="13.5">
      <c r="G11" t="s">
        <v>46</v>
      </c>
      <c r="P11" s="1" t="s">
        <v>39</v>
      </c>
    </row>
    <row r="12" ht="13.5">
      <c r="P12" t="s">
        <v>52</v>
      </c>
    </row>
    <row r="13" ht="13.5">
      <c r="C13" t="s">
        <v>56</v>
      </c>
    </row>
    <row r="14" spans="3:18" ht="13.5">
      <c r="C14" t="s">
        <v>57</v>
      </c>
      <c r="G14" t="s">
        <v>3</v>
      </c>
      <c r="R14" t="s">
        <v>38</v>
      </c>
    </row>
    <row r="15" spans="3:76" ht="14.25" thickBot="1">
      <c r="C15" t="s">
        <v>58</v>
      </c>
      <c r="E15" s="3" t="s">
        <v>51</v>
      </c>
      <c r="F15" s="3" t="s">
        <v>0</v>
      </c>
      <c r="G15" s="4" t="s">
        <v>1</v>
      </c>
      <c r="H15" s="3" t="s">
        <v>2</v>
      </c>
      <c r="I15" s="3" t="s">
        <v>8</v>
      </c>
      <c r="J15" s="3" t="s">
        <v>9</v>
      </c>
      <c r="K15" s="3" t="s">
        <v>10</v>
      </c>
      <c r="L15" s="3" t="s">
        <v>31</v>
      </c>
      <c r="M15" s="3" t="s">
        <v>32</v>
      </c>
      <c r="N15" s="3" t="s">
        <v>33</v>
      </c>
      <c r="O15" s="3" t="s">
        <v>11</v>
      </c>
      <c r="P15" s="3" t="s">
        <v>34</v>
      </c>
      <c r="Q15" s="3"/>
      <c r="R15" s="4" t="s">
        <v>12</v>
      </c>
      <c r="S15" s="3" t="s">
        <v>13</v>
      </c>
      <c r="T15" s="4" t="s">
        <v>14</v>
      </c>
      <c r="U15" s="3" t="s">
        <v>15</v>
      </c>
      <c r="V15" s="3" t="s">
        <v>8</v>
      </c>
      <c r="W15" s="3" t="s">
        <v>9</v>
      </c>
      <c r="X15" s="3" t="s">
        <v>10</v>
      </c>
      <c r="Y15" s="3" t="s">
        <v>31</v>
      </c>
      <c r="Z15" s="3" t="s">
        <v>32</v>
      </c>
      <c r="AA15" s="3" t="s">
        <v>33</v>
      </c>
      <c r="AB15" s="3" t="s">
        <v>11</v>
      </c>
      <c r="AC15" s="3" t="s">
        <v>35</v>
      </c>
      <c r="AD15" s="3" t="s">
        <v>22</v>
      </c>
      <c r="AE15" s="3" t="s">
        <v>23</v>
      </c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</row>
    <row r="16" spans="2:31" ht="15" thickBot="1" thickTop="1">
      <c r="B16" s="2" t="s">
        <v>4</v>
      </c>
      <c r="C16" s="2">
        <f>'表紙'!B2</f>
        <v>0.0028</v>
      </c>
      <c r="E16">
        <v>2.5</v>
      </c>
      <c r="F16">
        <f>E16*2*3.1416</f>
        <v>15.708</v>
      </c>
      <c r="G16">
        <f aca="true" t="shared" si="0" ref="G16:G79">$C$17</f>
        <v>0.7</v>
      </c>
      <c r="H16">
        <f aca="true" t="shared" si="1" ref="H16:H79">$C$16*F16-$C$32/F16</f>
        <v>-56.957207999999994</v>
      </c>
      <c r="I16">
        <f aca="true" t="shared" si="2" ref="I16:I79">G16/$C$20</f>
        <v>0.13999999999999999</v>
      </c>
      <c r="J16">
        <f aca="true" t="shared" si="3" ref="J16:J79">H16/$C$20</f>
        <v>-11.391441599999999</v>
      </c>
      <c r="K16">
        <f>(I16^2+J16^2)^0.5</f>
        <v>11.392301862495152</v>
      </c>
      <c r="L16">
        <f aca="true" t="shared" si="4" ref="L16:L79">$C$19*I16+$C$20</f>
        <v>5.84</v>
      </c>
      <c r="M16">
        <f aca="true" t="shared" si="5" ref="M16:M79">$C$19*J16</f>
        <v>-68.34864959999999</v>
      </c>
      <c r="N16">
        <f>(L16^2+M16^2)^0.5</f>
        <v>68.59769312552412</v>
      </c>
      <c r="O16">
        <f>N16/K16</f>
        <v>6.021407609585565</v>
      </c>
      <c r="P16">
        <f>50/N16</f>
        <v>0.7288874847220743</v>
      </c>
      <c r="R16">
        <f aca="true" t="shared" si="6" ref="R16:R79">$C$34/$C$23*(1-$C$24^2)/(1+$C$24^2+2*$C$24*COS(2*$C$21*F16/$C$23))</f>
        <v>0.1700984356527133</v>
      </c>
      <c r="S16">
        <f aca="true" t="shared" si="7" ref="S16:S79">$C$34/$C$23*2*$C$24*SIN(2*$C$21*F16/$C$23)/(1+$C$24^2+2*$C$24*COS(2*$C$21*F16/$C$23))</f>
        <v>0.29610547377713115</v>
      </c>
      <c r="T16">
        <f>R16+G16</f>
        <v>0.8700984356527133</v>
      </c>
      <c r="U16">
        <f>S16+H16</f>
        <v>-56.66110252622286</v>
      </c>
      <c r="V16">
        <f aca="true" t="shared" si="8" ref="V16:V79">T16/$C$20</f>
        <v>0.17401968713054267</v>
      </c>
      <c r="W16">
        <f aca="true" t="shared" si="9" ref="W16:W79">U16/$C$20</f>
        <v>-11.332220505244573</v>
      </c>
      <c r="X16">
        <f aca="true" t="shared" si="10" ref="X16:X79">(V16^2+W16^2)^0.5</f>
        <v>11.33355656583557</v>
      </c>
      <c r="Y16">
        <f aca="true" t="shared" si="11" ref="Y16:Y79">$C$19*V16+$C$20</f>
        <v>6.0441181227832566</v>
      </c>
      <c r="Z16">
        <f aca="true" t="shared" si="12" ref="Z16:Z79">$C$19*W16</f>
        <v>-67.99332303146744</v>
      </c>
      <c r="AA16">
        <f aca="true" t="shared" si="13" ref="AA16:AA79">(Y16^2+Z16^2)^0.5</f>
        <v>68.26143377298514</v>
      </c>
      <c r="AB16">
        <f>AA16/X16</f>
        <v>6.022949051911539</v>
      </c>
      <c r="AC16">
        <f>50/AA16</f>
        <v>0.7324780221623148</v>
      </c>
      <c r="AD16">
        <f aca="true" t="shared" si="14" ref="AD16:AD79">(1+$C$24)/(1+$C$24^2+2*$C$24*COS(2*$C$21*F16/$C$23))^0.5</f>
        <v>1.004272175500021</v>
      </c>
      <c r="AE16">
        <f>AC16*AD16</f>
        <v>0.7356072968229005</v>
      </c>
    </row>
    <row r="17" spans="2:31" ht="15" thickBot="1" thickTop="1">
      <c r="B17" s="2" t="s">
        <v>6</v>
      </c>
      <c r="C17" s="2">
        <f>'表紙'!B3</f>
        <v>0.7</v>
      </c>
      <c r="E17">
        <f aca="true" t="shared" si="15" ref="E17:E81">E16+2.5</f>
        <v>5</v>
      </c>
      <c r="F17">
        <f aca="true" t="shared" si="16" ref="F17:F32">E17*2*3.1416</f>
        <v>31.416</v>
      </c>
      <c r="G17">
        <f t="shared" si="0"/>
        <v>0.7</v>
      </c>
      <c r="H17">
        <f t="shared" si="1"/>
        <v>-28.412630399999994</v>
      </c>
      <c r="I17">
        <f t="shared" si="2"/>
        <v>0.13999999999999999</v>
      </c>
      <c r="J17">
        <f t="shared" si="3"/>
        <v>-5.682526079999999</v>
      </c>
      <c r="K17">
        <f aca="true" t="shared" si="17" ref="K17:K80">(I17^2+J17^2)^0.5</f>
        <v>5.684250403516733</v>
      </c>
      <c r="L17">
        <f t="shared" si="4"/>
        <v>5.84</v>
      </c>
      <c r="M17">
        <f t="shared" si="5"/>
        <v>-34.09515647999999</v>
      </c>
      <c r="N17">
        <f aca="true" t="shared" si="18" ref="N17:N80">(L17^2+M17^2)^0.5</f>
        <v>34.59169402321438</v>
      </c>
      <c r="O17">
        <f aca="true" t="shared" si="19" ref="O17:O80">N17/K17</f>
        <v>6.085533107727482</v>
      </c>
      <c r="P17">
        <f aca="true" t="shared" si="20" ref="P17:P80">50/N17</f>
        <v>1.445433691869648</v>
      </c>
      <c r="R17">
        <f t="shared" si="6"/>
        <v>0.1745308592148229</v>
      </c>
      <c r="S17">
        <f t="shared" si="7"/>
        <v>0.5972964540801774</v>
      </c>
      <c r="T17">
        <f aca="true" t="shared" si="21" ref="T17:T80">R17+G17</f>
        <v>0.8745308592148229</v>
      </c>
      <c r="U17">
        <f aca="true" t="shared" si="22" ref="U17:U80">S17+H17</f>
        <v>-27.815333945919818</v>
      </c>
      <c r="V17">
        <f t="shared" si="8"/>
        <v>0.1749061718429646</v>
      </c>
      <c r="W17">
        <f t="shared" si="9"/>
        <v>-5.563066789183964</v>
      </c>
      <c r="X17">
        <f t="shared" si="10"/>
        <v>5.565815687737992</v>
      </c>
      <c r="Y17">
        <f t="shared" si="11"/>
        <v>6.049437031057788</v>
      </c>
      <c r="Z17">
        <f t="shared" si="12"/>
        <v>-33.37840073510378</v>
      </c>
      <c r="AA17">
        <f t="shared" si="13"/>
        <v>33.92216567417107</v>
      </c>
      <c r="AB17">
        <f aca="true" t="shared" si="23" ref="AB17:AB80">AA17/X17</f>
        <v>6.094733921733116</v>
      </c>
      <c r="AC17">
        <f aca="true" t="shared" si="24" ref="AC17:AC80">50/AA17</f>
        <v>1.4739624963883386</v>
      </c>
      <c r="AD17">
        <f t="shared" si="14"/>
        <v>1.0172726861754067</v>
      </c>
      <c r="AE17">
        <f aca="true" t="shared" si="25" ref="AE17:AE80">AC17*AD17</f>
        <v>1.4994217880227734</v>
      </c>
    </row>
    <row r="18" spans="2:31" ht="15" thickBot="1" thickTop="1">
      <c r="B18" s="2" t="s">
        <v>5</v>
      </c>
      <c r="C18" s="2">
        <f>'表紙'!B4</f>
        <v>90</v>
      </c>
      <c r="E18">
        <f t="shared" si="15"/>
        <v>7.5</v>
      </c>
      <c r="F18">
        <f t="shared" si="16"/>
        <v>47.124</v>
      </c>
      <c r="G18">
        <f t="shared" si="0"/>
        <v>0.7</v>
      </c>
      <c r="H18">
        <f t="shared" si="1"/>
        <v>-18.868449599999998</v>
      </c>
      <c r="I18">
        <f t="shared" si="2"/>
        <v>0.13999999999999999</v>
      </c>
      <c r="J18">
        <f t="shared" si="3"/>
        <v>-3.77368992</v>
      </c>
      <c r="K18">
        <f t="shared" si="17"/>
        <v>3.7762859547854166</v>
      </c>
      <c r="L18">
        <f t="shared" si="4"/>
        <v>5.84</v>
      </c>
      <c r="M18">
        <f t="shared" si="5"/>
        <v>-22.64213952</v>
      </c>
      <c r="N18">
        <f t="shared" si="18"/>
        <v>23.383158085321703</v>
      </c>
      <c r="O18">
        <f t="shared" si="19"/>
        <v>6.192104720165564</v>
      </c>
      <c r="P18">
        <f t="shared" si="20"/>
        <v>2.1382911503038793</v>
      </c>
      <c r="R18">
        <f t="shared" si="6"/>
        <v>0.18226678621901754</v>
      </c>
      <c r="S18">
        <f t="shared" si="7"/>
        <v>0.909012310031334</v>
      </c>
      <c r="T18">
        <f t="shared" si="21"/>
        <v>0.8822667862190174</v>
      </c>
      <c r="U18">
        <f t="shared" si="22"/>
        <v>-17.959437289968665</v>
      </c>
      <c r="V18">
        <f t="shared" si="8"/>
        <v>0.17645335724380348</v>
      </c>
      <c r="W18">
        <f t="shared" si="9"/>
        <v>-3.591887457993733</v>
      </c>
      <c r="X18">
        <f t="shared" si="10"/>
        <v>3.5962190281148465</v>
      </c>
      <c r="Y18">
        <f t="shared" si="11"/>
        <v>6.058720143462821</v>
      </c>
      <c r="Z18">
        <f t="shared" si="12"/>
        <v>-21.551324747962397</v>
      </c>
      <c r="AA18">
        <f t="shared" si="13"/>
        <v>22.386774849650376</v>
      </c>
      <c r="AB18">
        <f t="shared" si="23"/>
        <v>6.2250865908424995</v>
      </c>
      <c r="AC18">
        <f t="shared" si="24"/>
        <v>2.233461511798823</v>
      </c>
      <c r="AD18">
        <f t="shared" si="14"/>
        <v>1.039573112724587</v>
      </c>
      <c r="AE18">
        <f t="shared" si="25"/>
        <v>2.3218465359712646</v>
      </c>
    </row>
    <row r="19" spans="2:31" ht="15" thickBot="1" thickTop="1">
      <c r="B19" s="2" t="s">
        <v>7</v>
      </c>
      <c r="C19" s="2">
        <f>'表紙'!B5</f>
        <v>6</v>
      </c>
      <c r="E19">
        <f t="shared" si="15"/>
        <v>10</v>
      </c>
      <c r="F19">
        <f t="shared" si="16"/>
        <v>62.832</v>
      </c>
      <c r="G19">
        <f t="shared" si="0"/>
        <v>0.7</v>
      </c>
      <c r="H19">
        <f t="shared" si="1"/>
        <v>-14.074367999999998</v>
      </c>
      <c r="I19">
        <f t="shared" si="2"/>
        <v>0.13999999999999999</v>
      </c>
      <c r="J19">
        <f t="shared" si="3"/>
        <v>-2.8148735999999994</v>
      </c>
      <c r="K19">
        <f t="shared" si="17"/>
        <v>2.8183529558905422</v>
      </c>
      <c r="L19">
        <f t="shared" si="4"/>
        <v>5.84</v>
      </c>
      <c r="M19">
        <f t="shared" si="5"/>
        <v>-16.8892416</v>
      </c>
      <c r="N19">
        <f t="shared" si="18"/>
        <v>17.870424780154792</v>
      </c>
      <c r="O19">
        <f t="shared" si="19"/>
        <v>6.340733421200646</v>
      </c>
      <c r="P19">
        <f t="shared" si="20"/>
        <v>2.797918942336798</v>
      </c>
      <c r="R19">
        <f t="shared" si="6"/>
        <v>0.19388554052525908</v>
      </c>
      <c r="S19">
        <f t="shared" si="7"/>
        <v>1.2374535002424503</v>
      </c>
      <c r="T19">
        <f t="shared" si="21"/>
        <v>0.893885540525259</v>
      </c>
      <c r="U19">
        <f t="shared" si="22"/>
        <v>-12.836914499757548</v>
      </c>
      <c r="V19">
        <f t="shared" si="8"/>
        <v>0.17877710810505182</v>
      </c>
      <c r="W19">
        <f t="shared" si="9"/>
        <v>-2.5673828999515096</v>
      </c>
      <c r="X19">
        <f t="shared" si="10"/>
        <v>2.573599854162614</v>
      </c>
      <c r="Y19">
        <f t="shared" si="11"/>
        <v>6.0726626486303115</v>
      </c>
      <c r="Z19">
        <f t="shared" si="12"/>
        <v>-15.404297399709058</v>
      </c>
      <c r="AA19">
        <f t="shared" si="13"/>
        <v>16.558067822748914</v>
      </c>
      <c r="AB19">
        <f t="shared" si="23"/>
        <v>6.4338159624805</v>
      </c>
      <c r="AC19">
        <f t="shared" si="24"/>
        <v>3.01967599935215</v>
      </c>
      <c r="AD19">
        <f t="shared" si="14"/>
        <v>1.072195502901245</v>
      </c>
      <c r="AE19">
        <f t="shared" si="25"/>
        <v>3.237683026724198</v>
      </c>
    </row>
    <row r="20" spans="2:31" ht="15" thickBot="1" thickTop="1">
      <c r="B20" s="2" t="s">
        <v>45</v>
      </c>
      <c r="C20" s="2">
        <f>'表紙'!B6</f>
        <v>5</v>
      </c>
      <c r="E20">
        <f t="shared" si="15"/>
        <v>12.5</v>
      </c>
      <c r="F20">
        <f t="shared" si="16"/>
        <v>78.53999999999999</v>
      </c>
      <c r="G20">
        <f t="shared" si="0"/>
        <v>0.7</v>
      </c>
      <c r="H20">
        <f t="shared" si="1"/>
        <v>-11.180326079999999</v>
      </c>
      <c r="I20">
        <f t="shared" si="2"/>
        <v>0.13999999999999999</v>
      </c>
      <c r="J20">
        <f t="shared" si="3"/>
        <v>-2.2360652159999996</v>
      </c>
      <c r="K20">
        <f t="shared" si="17"/>
        <v>2.240443627990922</v>
      </c>
      <c r="L20">
        <f t="shared" si="4"/>
        <v>5.84</v>
      </c>
      <c r="M20">
        <f t="shared" si="5"/>
        <v>-13.416391295999997</v>
      </c>
      <c r="N20">
        <f t="shared" si="18"/>
        <v>14.632332534745938</v>
      </c>
      <c r="O20">
        <f t="shared" si="19"/>
        <v>6.53099785771768</v>
      </c>
      <c r="P20">
        <f t="shared" si="20"/>
        <v>3.4170901926449524</v>
      </c>
      <c r="R20">
        <f t="shared" si="6"/>
        <v>0.21032708964401736</v>
      </c>
      <c r="S20">
        <f t="shared" si="7"/>
        <v>1.5901097188731286</v>
      </c>
      <c r="T20">
        <f t="shared" si="21"/>
        <v>0.9103270896440173</v>
      </c>
      <c r="U20">
        <f t="shared" si="22"/>
        <v>-9.59021636112687</v>
      </c>
      <c r="V20">
        <f t="shared" si="8"/>
        <v>0.18206541792880346</v>
      </c>
      <c r="W20">
        <f t="shared" si="9"/>
        <v>-1.9180432722253742</v>
      </c>
      <c r="X20">
        <f t="shared" si="10"/>
        <v>1.9266649450629993</v>
      </c>
      <c r="Y20">
        <f t="shared" si="11"/>
        <v>6.0923925075728205</v>
      </c>
      <c r="Z20">
        <f t="shared" si="12"/>
        <v>-11.508259633352246</v>
      </c>
      <c r="AA20">
        <f t="shared" si="13"/>
        <v>13.021416445800904</v>
      </c>
      <c r="AB20">
        <f t="shared" si="23"/>
        <v>6.7585266857985635</v>
      </c>
      <c r="AC20">
        <f t="shared" si="24"/>
        <v>3.8398280408368173</v>
      </c>
      <c r="AD20">
        <f t="shared" si="14"/>
        <v>1.1167317830545007</v>
      </c>
      <c r="AE20">
        <f t="shared" si="25"/>
        <v>4.288058014666369</v>
      </c>
    </row>
    <row r="21" spans="2:31" ht="15" thickBot="1" thickTop="1">
      <c r="B21" s="2" t="s">
        <v>16</v>
      </c>
      <c r="C21" s="2">
        <f>'表紙'!B7</f>
        <v>2</v>
      </c>
      <c r="E21">
        <f t="shared" si="15"/>
        <v>15</v>
      </c>
      <c r="F21">
        <f t="shared" si="16"/>
        <v>94.248</v>
      </c>
      <c r="G21">
        <f t="shared" si="0"/>
        <v>0.7</v>
      </c>
      <c r="H21">
        <f t="shared" si="1"/>
        <v>-9.236303999999999</v>
      </c>
      <c r="I21">
        <f t="shared" si="2"/>
        <v>0.13999999999999999</v>
      </c>
      <c r="J21">
        <f t="shared" si="3"/>
        <v>-1.8472607999999997</v>
      </c>
      <c r="K21">
        <f t="shared" si="17"/>
        <v>1.8525583562243428</v>
      </c>
      <c r="L21">
        <f t="shared" si="4"/>
        <v>5.84</v>
      </c>
      <c r="M21">
        <f t="shared" si="5"/>
        <v>-11.083564799999998</v>
      </c>
      <c r="N21">
        <f t="shared" si="18"/>
        <v>12.528008966942792</v>
      </c>
      <c r="O21">
        <f t="shared" si="19"/>
        <v>6.762544847696913</v>
      </c>
      <c r="P21">
        <f t="shared" si="20"/>
        <v>3.9910571689350802</v>
      </c>
      <c r="R21">
        <f t="shared" si="6"/>
        <v>0.2330652242866741</v>
      </c>
      <c r="S21">
        <f t="shared" si="7"/>
        <v>1.9765108670526226</v>
      </c>
      <c r="T21">
        <f t="shared" si="21"/>
        <v>0.933065224286674</v>
      </c>
      <c r="U21">
        <f t="shared" si="22"/>
        <v>-7.259793132947376</v>
      </c>
      <c r="V21">
        <f t="shared" si="8"/>
        <v>0.18661304485733482</v>
      </c>
      <c r="W21">
        <f t="shared" si="9"/>
        <v>-1.4519586265894753</v>
      </c>
      <c r="X21">
        <f t="shared" si="10"/>
        <v>1.463901732302589</v>
      </c>
      <c r="Y21">
        <f t="shared" si="11"/>
        <v>6.119678269144009</v>
      </c>
      <c r="Z21">
        <f t="shared" si="12"/>
        <v>-8.711751759536853</v>
      </c>
      <c r="AA21">
        <f t="shared" si="13"/>
        <v>10.646364677091746</v>
      </c>
      <c r="AB21">
        <f t="shared" si="23"/>
        <v>7.272595176416623</v>
      </c>
      <c r="AC21">
        <f t="shared" si="24"/>
        <v>4.696438786056917</v>
      </c>
      <c r="AD21">
        <f t="shared" si="14"/>
        <v>1.175547031263603</v>
      </c>
      <c r="AE21">
        <f t="shared" si="25"/>
        <v>5.520884672460448</v>
      </c>
    </row>
    <row r="22" spans="2:31" ht="15" thickBot="1" thickTop="1">
      <c r="B22" s="2" t="s">
        <v>17</v>
      </c>
      <c r="C22" s="2">
        <f>'表紙'!B8</f>
        <v>0.1</v>
      </c>
      <c r="E22">
        <f t="shared" si="15"/>
        <v>17.5</v>
      </c>
      <c r="F22">
        <f t="shared" si="16"/>
        <v>109.956</v>
      </c>
      <c r="G22">
        <f t="shared" si="0"/>
        <v>0.7</v>
      </c>
      <c r="H22">
        <f t="shared" si="1"/>
        <v>-7.835150399999999</v>
      </c>
      <c r="I22">
        <f t="shared" si="2"/>
        <v>0.13999999999999999</v>
      </c>
      <c r="J22">
        <f t="shared" si="3"/>
        <v>-1.5670300799999999</v>
      </c>
      <c r="K22">
        <f t="shared" si="17"/>
        <v>1.5732715187229462</v>
      </c>
      <c r="L22">
        <f t="shared" si="4"/>
        <v>5.84</v>
      </c>
      <c r="M22">
        <f t="shared" si="5"/>
        <v>-9.402180479999998</v>
      </c>
      <c r="N22">
        <f t="shared" si="18"/>
        <v>11.068269863826641</v>
      </c>
      <c r="O22">
        <f t="shared" si="19"/>
        <v>7.035193691684549</v>
      </c>
      <c r="P22">
        <f t="shared" si="20"/>
        <v>4.517417863419664</v>
      </c>
      <c r="R22">
        <f t="shared" si="6"/>
        <v>0.26441640521866344</v>
      </c>
      <c r="S22">
        <f t="shared" si="7"/>
        <v>2.409372927522491</v>
      </c>
      <c r="T22">
        <f t="shared" si="21"/>
        <v>0.9644164052186635</v>
      </c>
      <c r="U22">
        <f t="shared" si="22"/>
        <v>-5.425777472477508</v>
      </c>
      <c r="V22">
        <f t="shared" si="8"/>
        <v>0.1928832810437327</v>
      </c>
      <c r="W22">
        <f t="shared" si="9"/>
        <v>-1.0851554944955015</v>
      </c>
      <c r="X22">
        <f t="shared" si="10"/>
        <v>1.102164419376697</v>
      </c>
      <c r="Y22">
        <f t="shared" si="11"/>
        <v>6.157299686262396</v>
      </c>
      <c r="Z22">
        <f t="shared" si="12"/>
        <v>-6.510932966973009</v>
      </c>
      <c r="AA22">
        <f t="shared" si="13"/>
        <v>8.961282694283389</v>
      </c>
      <c r="AB22">
        <f t="shared" si="23"/>
        <v>8.130622379691072</v>
      </c>
      <c r="AC22">
        <f t="shared" si="24"/>
        <v>5.579558385307514</v>
      </c>
      <c r="AD22">
        <f t="shared" si="14"/>
        <v>1.2521186052441677</v>
      </c>
      <c r="AE22">
        <f t="shared" si="25"/>
        <v>6.986268863289646</v>
      </c>
    </row>
    <row r="23" spans="2:31" ht="15" thickBot="1" thickTop="1">
      <c r="B23" s="2" t="s">
        <v>18</v>
      </c>
      <c r="C23" s="2">
        <f>'表紙'!B9</f>
        <v>340</v>
      </c>
      <c r="E23">
        <f t="shared" si="15"/>
        <v>20</v>
      </c>
      <c r="F23">
        <f t="shared" si="16"/>
        <v>125.664</v>
      </c>
      <c r="G23">
        <f t="shared" si="0"/>
        <v>0.7</v>
      </c>
      <c r="H23">
        <f t="shared" si="1"/>
        <v>-6.773289599999999</v>
      </c>
      <c r="I23">
        <f t="shared" si="2"/>
        <v>0.13999999999999999</v>
      </c>
      <c r="J23">
        <f t="shared" si="3"/>
        <v>-1.3546579199999997</v>
      </c>
      <c r="K23">
        <f t="shared" si="17"/>
        <v>1.3618730044386391</v>
      </c>
      <c r="L23">
        <f t="shared" si="4"/>
        <v>5.84</v>
      </c>
      <c r="M23">
        <f t="shared" si="5"/>
        <v>-8.12794752</v>
      </c>
      <c r="N23">
        <f t="shared" si="18"/>
        <v>10.00845297175713</v>
      </c>
      <c r="O23">
        <f t="shared" si="19"/>
        <v>7.34903543806024</v>
      </c>
      <c r="P23">
        <f t="shared" si="20"/>
        <v>4.995777083740622</v>
      </c>
      <c r="R23">
        <f t="shared" si="6"/>
        <v>0.30810647863869944</v>
      </c>
      <c r="S23">
        <f t="shared" si="7"/>
        <v>2.9064528852414093</v>
      </c>
      <c r="T23">
        <f t="shared" si="21"/>
        <v>1.0081064786386995</v>
      </c>
      <c r="U23">
        <f t="shared" si="22"/>
        <v>-3.86683671475859</v>
      </c>
      <c r="V23">
        <f t="shared" si="8"/>
        <v>0.2016212957277399</v>
      </c>
      <c r="W23">
        <f t="shared" si="9"/>
        <v>-0.7733673429517179</v>
      </c>
      <c r="X23">
        <f t="shared" si="10"/>
        <v>0.7992172383245577</v>
      </c>
      <c r="Y23">
        <f t="shared" si="11"/>
        <v>6.209727774366439</v>
      </c>
      <c r="Z23">
        <f t="shared" si="12"/>
        <v>-4.640204057710307</v>
      </c>
      <c r="AA23">
        <f t="shared" si="13"/>
        <v>7.7519167132348095</v>
      </c>
      <c r="AB23">
        <f t="shared" si="23"/>
        <v>9.699386276359068</v>
      </c>
      <c r="AC23">
        <f t="shared" si="24"/>
        <v>6.450017698801542</v>
      </c>
      <c r="AD23">
        <f t="shared" si="14"/>
        <v>1.3516109006885362</v>
      </c>
      <c r="AE23">
        <f t="shared" si="25"/>
        <v>8.717914231334152</v>
      </c>
    </row>
    <row r="24" spans="2:31" ht="15" thickBot="1" thickTop="1">
      <c r="B24" s="2" t="s">
        <v>50</v>
      </c>
      <c r="C24" s="2">
        <f>'表紙'!B10</f>
        <v>0.9</v>
      </c>
      <c r="E24">
        <f t="shared" si="15"/>
        <v>22.5</v>
      </c>
      <c r="F24">
        <f t="shared" si="16"/>
        <v>141.37199999999999</v>
      </c>
      <c r="G24">
        <f t="shared" si="0"/>
        <v>0.7</v>
      </c>
      <c r="H24">
        <f t="shared" si="1"/>
        <v>-5.937624</v>
      </c>
      <c r="I24">
        <f t="shared" si="2"/>
        <v>0.13999999999999999</v>
      </c>
      <c r="J24">
        <f t="shared" si="3"/>
        <v>-1.1875247999999998</v>
      </c>
      <c r="K24">
        <f t="shared" si="17"/>
        <v>1.1957487824016546</v>
      </c>
      <c r="L24">
        <f t="shared" si="4"/>
        <v>5.84</v>
      </c>
      <c r="M24">
        <f t="shared" si="5"/>
        <v>-7.125148799999999</v>
      </c>
      <c r="N24">
        <f t="shared" si="18"/>
        <v>9.212673087771075</v>
      </c>
      <c r="O24">
        <f t="shared" si="19"/>
        <v>7.70452224025474</v>
      </c>
      <c r="P24">
        <f t="shared" si="20"/>
        <v>5.427306442293077</v>
      </c>
      <c r="R24">
        <f t="shared" si="6"/>
        <v>0.37036217713669983</v>
      </c>
      <c r="S24">
        <f t="shared" si="7"/>
        <v>3.493725579209898</v>
      </c>
      <c r="T24">
        <f t="shared" si="21"/>
        <v>1.0703621771366998</v>
      </c>
      <c r="U24">
        <f t="shared" si="22"/>
        <v>-2.4438984207901018</v>
      </c>
      <c r="V24">
        <f t="shared" si="8"/>
        <v>0.21407243542733995</v>
      </c>
      <c r="W24">
        <f t="shared" si="9"/>
        <v>-0.48877968415802037</v>
      </c>
      <c r="X24">
        <f t="shared" si="10"/>
        <v>0.5336033988416929</v>
      </c>
      <c r="Y24">
        <f t="shared" si="11"/>
        <v>6.28443461256404</v>
      </c>
      <c r="Z24">
        <f t="shared" si="12"/>
        <v>-2.9326781049481223</v>
      </c>
      <c r="AA24">
        <f t="shared" si="13"/>
        <v>6.935035635585086</v>
      </c>
      <c r="AB24">
        <f t="shared" si="23"/>
        <v>12.996610686212179</v>
      </c>
      <c r="AC24">
        <f t="shared" si="24"/>
        <v>7.209768287770546</v>
      </c>
      <c r="AD24">
        <f t="shared" si="14"/>
        <v>1.4818852819717505</v>
      </c>
      <c r="AE24">
        <f t="shared" si="25"/>
        <v>10.68404951207384</v>
      </c>
    </row>
    <row r="25" spans="5:31" ht="14.25" thickTop="1">
      <c r="E25">
        <f t="shared" si="15"/>
        <v>25</v>
      </c>
      <c r="F25">
        <f t="shared" si="16"/>
        <v>157.07999999999998</v>
      </c>
      <c r="G25">
        <f t="shared" si="0"/>
        <v>0.7</v>
      </c>
      <c r="H25">
        <f t="shared" si="1"/>
        <v>-5.26029504</v>
      </c>
      <c r="I25">
        <f t="shared" si="2"/>
        <v>0.13999999999999999</v>
      </c>
      <c r="J25">
        <f t="shared" si="3"/>
        <v>-1.052059008</v>
      </c>
      <c r="K25">
        <f t="shared" si="17"/>
        <v>1.0613331975934532</v>
      </c>
      <c r="L25">
        <f t="shared" si="4"/>
        <v>5.84</v>
      </c>
      <c r="M25">
        <f t="shared" si="5"/>
        <v>-6.312354048</v>
      </c>
      <c r="N25">
        <f t="shared" si="18"/>
        <v>8.599500777795301</v>
      </c>
      <c r="O25">
        <f t="shared" si="19"/>
        <v>8.102545738976653</v>
      </c>
      <c r="P25">
        <f t="shared" si="20"/>
        <v>5.814291002694549</v>
      </c>
      <c r="R25">
        <f t="shared" si="6"/>
        <v>0.46215460693755267</v>
      </c>
      <c r="S25">
        <f t="shared" si="7"/>
        <v>4.211162578508293</v>
      </c>
      <c r="T25">
        <f t="shared" si="21"/>
        <v>1.1621546069375526</v>
      </c>
      <c r="U25">
        <f t="shared" si="22"/>
        <v>-1.0491324614917072</v>
      </c>
      <c r="V25">
        <f t="shared" si="8"/>
        <v>0.2324309213875105</v>
      </c>
      <c r="W25">
        <f t="shared" si="9"/>
        <v>-0.20982649229834144</v>
      </c>
      <c r="X25">
        <f t="shared" si="10"/>
        <v>0.3131314262211205</v>
      </c>
      <c r="Y25">
        <f t="shared" si="11"/>
        <v>6.394585528325063</v>
      </c>
      <c r="Z25">
        <f t="shared" si="12"/>
        <v>-1.2589589537900485</v>
      </c>
      <c r="AA25">
        <f t="shared" si="13"/>
        <v>6.517338546246655</v>
      </c>
      <c r="AB25">
        <f t="shared" si="23"/>
        <v>20.81342848559818</v>
      </c>
      <c r="AC25">
        <f t="shared" si="24"/>
        <v>7.6718432908161684</v>
      </c>
      <c r="AD25">
        <f t="shared" si="14"/>
        <v>1.6553693653012742</v>
      </c>
      <c r="AE25">
        <f t="shared" si="25"/>
        <v>12.6997343590092</v>
      </c>
    </row>
    <row r="26" spans="5:31" ht="13.5">
      <c r="E26">
        <f t="shared" si="15"/>
        <v>27.5</v>
      </c>
      <c r="F26">
        <f t="shared" si="16"/>
        <v>172.788</v>
      </c>
      <c r="G26">
        <f t="shared" si="0"/>
        <v>0.7</v>
      </c>
      <c r="H26">
        <f t="shared" si="1"/>
        <v>-4.698119999999999</v>
      </c>
      <c r="I26">
        <f t="shared" si="2"/>
        <v>0.13999999999999999</v>
      </c>
      <c r="J26">
        <f t="shared" si="3"/>
        <v>-0.9396239999999999</v>
      </c>
      <c r="K26">
        <f t="shared" si="17"/>
        <v>0.9499964533491689</v>
      </c>
      <c r="L26">
        <f t="shared" si="4"/>
        <v>5.84</v>
      </c>
      <c r="M26">
        <f t="shared" si="5"/>
        <v>-5.637744</v>
      </c>
      <c r="N26">
        <f t="shared" si="18"/>
        <v>8.117250606549979</v>
      </c>
      <c r="O26">
        <f t="shared" si="19"/>
        <v>8.544506222031655</v>
      </c>
      <c r="P26">
        <f t="shared" si="20"/>
        <v>6.159721120308145</v>
      </c>
      <c r="R26">
        <f t="shared" si="6"/>
        <v>0.6042118233950012</v>
      </c>
      <c r="S26">
        <f t="shared" si="7"/>
        <v>5.124002819393527</v>
      </c>
      <c r="T26">
        <f t="shared" si="21"/>
        <v>1.304211823395001</v>
      </c>
      <c r="U26">
        <f t="shared" si="22"/>
        <v>0.4258828193935278</v>
      </c>
      <c r="V26">
        <f t="shared" si="8"/>
        <v>0.26084236467900024</v>
      </c>
      <c r="W26">
        <f t="shared" si="9"/>
        <v>0.08517656387870556</v>
      </c>
      <c r="X26">
        <f t="shared" si="10"/>
        <v>0.2743971323565823</v>
      </c>
      <c r="Y26">
        <f t="shared" si="11"/>
        <v>6.565054188074002</v>
      </c>
      <c r="Z26">
        <f t="shared" si="12"/>
        <v>0.5110593832722334</v>
      </c>
      <c r="AA26">
        <f t="shared" si="13"/>
        <v>6.584915958885017</v>
      </c>
      <c r="AB26">
        <f t="shared" si="23"/>
        <v>23.99775792965592</v>
      </c>
      <c r="AC26">
        <f t="shared" si="24"/>
        <v>7.5931113338713265</v>
      </c>
      <c r="AD26">
        <f t="shared" si="14"/>
        <v>1.8927614417486507</v>
      </c>
      <c r="AE26">
        <f t="shared" si="25"/>
        <v>14.371948355656311</v>
      </c>
    </row>
    <row r="27" spans="5:31" ht="13.5">
      <c r="E27">
        <f t="shared" si="15"/>
        <v>30</v>
      </c>
      <c r="F27">
        <f t="shared" si="16"/>
        <v>188.496</v>
      </c>
      <c r="G27">
        <f t="shared" si="0"/>
        <v>0.7</v>
      </c>
      <c r="H27">
        <f t="shared" si="1"/>
        <v>-4.2223104</v>
      </c>
      <c r="I27">
        <f t="shared" si="2"/>
        <v>0.13999999999999999</v>
      </c>
      <c r="J27">
        <f t="shared" si="3"/>
        <v>-0.8444620799999999</v>
      </c>
      <c r="K27">
        <f t="shared" si="17"/>
        <v>0.855988437163684</v>
      </c>
      <c r="L27">
        <f t="shared" si="4"/>
        <v>5.84</v>
      </c>
      <c r="M27">
        <f t="shared" si="5"/>
        <v>-5.066772479999999</v>
      </c>
      <c r="N27">
        <f t="shared" si="18"/>
        <v>7.731609364426357</v>
      </c>
      <c r="O27">
        <f t="shared" si="19"/>
        <v>9.032375939615527</v>
      </c>
      <c r="P27">
        <f t="shared" si="20"/>
        <v>6.46695890121574</v>
      </c>
      <c r="R27">
        <f t="shared" si="6"/>
        <v>0.8394924610484433</v>
      </c>
      <c r="S27">
        <f t="shared" si="7"/>
        <v>6.346675161433168</v>
      </c>
      <c r="T27">
        <f t="shared" si="21"/>
        <v>1.5394924610484433</v>
      </c>
      <c r="U27">
        <f t="shared" si="22"/>
        <v>2.124364761433168</v>
      </c>
      <c r="V27">
        <f t="shared" si="8"/>
        <v>0.3078984922096887</v>
      </c>
      <c r="W27">
        <f t="shared" si="9"/>
        <v>0.4248729522866336</v>
      </c>
      <c r="X27">
        <f t="shared" si="10"/>
        <v>0.524708020798005</v>
      </c>
      <c r="Y27">
        <f t="shared" si="11"/>
        <v>6.847390953258132</v>
      </c>
      <c r="Z27">
        <f t="shared" si="12"/>
        <v>2.5492377137198012</v>
      </c>
      <c r="AA27">
        <f t="shared" si="13"/>
        <v>7.306529667893827</v>
      </c>
      <c r="AB27">
        <f t="shared" si="23"/>
        <v>13.92494373686465</v>
      </c>
      <c r="AC27">
        <f t="shared" si="24"/>
        <v>6.843194002168878</v>
      </c>
      <c r="AD27">
        <f t="shared" si="14"/>
        <v>2.231051886853462</v>
      </c>
      <c r="AE27">
        <f t="shared" si="25"/>
        <v>15.267520890643171</v>
      </c>
    </row>
    <row r="28" spans="2:31" ht="13.5">
      <c r="B28" t="s">
        <v>47</v>
      </c>
      <c r="C28">
        <f>$C$18*2*3.1416*$C$16/$C$17</f>
        <v>2.261952</v>
      </c>
      <c r="E28">
        <f t="shared" si="15"/>
        <v>32.5</v>
      </c>
      <c r="F28">
        <f t="shared" si="16"/>
        <v>204.204</v>
      </c>
      <c r="G28">
        <f t="shared" si="0"/>
        <v>0.7</v>
      </c>
      <c r="H28">
        <f t="shared" si="1"/>
        <v>-3.8129357538461526</v>
      </c>
      <c r="I28">
        <f t="shared" si="2"/>
        <v>0.13999999999999999</v>
      </c>
      <c r="J28">
        <f t="shared" si="3"/>
        <v>-0.7625871507692306</v>
      </c>
      <c r="K28">
        <f t="shared" si="17"/>
        <v>0.7753316467927341</v>
      </c>
      <c r="L28">
        <f t="shared" si="4"/>
        <v>5.84</v>
      </c>
      <c r="M28">
        <f t="shared" si="5"/>
        <v>-4.575522904615383</v>
      </c>
      <c r="N28">
        <f t="shared" si="18"/>
        <v>7.418962855457627</v>
      </c>
      <c r="O28">
        <f t="shared" si="19"/>
        <v>9.568760524798886</v>
      </c>
      <c r="P28">
        <f t="shared" si="20"/>
        <v>6.7394864988734104</v>
      </c>
      <c r="R28">
        <f t="shared" si="6"/>
        <v>1.269010200023453</v>
      </c>
      <c r="S28">
        <f t="shared" si="7"/>
        <v>8.099255131737536</v>
      </c>
      <c r="T28">
        <f t="shared" si="21"/>
        <v>1.969010200023453</v>
      </c>
      <c r="U28">
        <f t="shared" si="22"/>
        <v>4.286319377891383</v>
      </c>
      <c r="V28">
        <f t="shared" si="8"/>
        <v>0.3938020400046906</v>
      </c>
      <c r="W28">
        <f t="shared" si="9"/>
        <v>0.8572638755782765</v>
      </c>
      <c r="X28">
        <f t="shared" si="10"/>
        <v>0.9433882546880381</v>
      </c>
      <c r="Y28">
        <f t="shared" si="11"/>
        <v>7.362812240028143</v>
      </c>
      <c r="Z28">
        <f t="shared" si="12"/>
        <v>5.143583253469659</v>
      </c>
      <c r="AA28">
        <f t="shared" si="13"/>
        <v>8.981506152493676</v>
      </c>
      <c r="AB28">
        <f t="shared" si="23"/>
        <v>9.520476969965777</v>
      </c>
      <c r="AC28">
        <f t="shared" si="24"/>
        <v>5.566995017435658</v>
      </c>
      <c r="AD28">
        <f t="shared" si="14"/>
        <v>2.7430506502659417</v>
      </c>
      <c r="AE28">
        <f t="shared" si="25"/>
        <v>15.270549302604138</v>
      </c>
    </row>
    <row r="29" spans="2:31" ht="13.5">
      <c r="B29" t="s">
        <v>48</v>
      </c>
      <c r="C29">
        <f>$C$18*2*3.1416*$C$16/($C$20^2/$C$19)</f>
        <v>0.38000793599999994</v>
      </c>
      <c r="E29">
        <f t="shared" si="15"/>
        <v>35</v>
      </c>
      <c r="F29">
        <f t="shared" si="16"/>
        <v>219.912</v>
      </c>
      <c r="G29">
        <f t="shared" si="0"/>
        <v>0.7</v>
      </c>
      <c r="H29">
        <f t="shared" si="1"/>
        <v>-3.4557599999999993</v>
      </c>
      <c r="I29">
        <f t="shared" si="2"/>
        <v>0.13999999999999999</v>
      </c>
      <c r="J29">
        <f t="shared" si="3"/>
        <v>-0.6911519999999999</v>
      </c>
      <c r="K29">
        <f t="shared" si="17"/>
        <v>0.7051886890074173</v>
      </c>
      <c r="L29">
        <f t="shared" si="4"/>
        <v>5.84</v>
      </c>
      <c r="M29">
        <f t="shared" si="5"/>
        <v>-4.1469119999999995</v>
      </c>
      <c r="N29">
        <f t="shared" si="18"/>
        <v>7.162574895646397</v>
      </c>
      <c r="O29">
        <f t="shared" si="19"/>
        <v>10.156962253220515</v>
      </c>
      <c r="P29">
        <f t="shared" si="20"/>
        <v>6.980729797379337</v>
      </c>
      <c r="R29">
        <f t="shared" si="6"/>
        <v>2.1775201237620383</v>
      </c>
      <c r="S29">
        <f t="shared" si="7"/>
        <v>10.859735630939271</v>
      </c>
      <c r="T29">
        <f t="shared" si="21"/>
        <v>2.8775201237620385</v>
      </c>
      <c r="U29">
        <f t="shared" si="22"/>
        <v>7.4039756309392715</v>
      </c>
      <c r="V29">
        <f t="shared" si="8"/>
        <v>0.5755040247524077</v>
      </c>
      <c r="W29">
        <f t="shared" si="9"/>
        <v>1.4807951261878542</v>
      </c>
      <c r="X29">
        <f t="shared" si="10"/>
        <v>1.5886972928308032</v>
      </c>
      <c r="Y29">
        <f t="shared" si="11"/>
        <v>8.453024148514446</v>
      </c>
      <c r="Z29">
        <f t="shared" si="12"/>
        <v>8.884770757127125</v>
      </c>
      <c r="AA29">
        <f t="shared" si="13"/>
        <v>12.26347294456467</v>
      </c>
      <c r="AB29">
        <f t="shared" si="23"/>
        <v>7.719200504655694</v>
      </c>
      <c r="AC29">
        <f t="shared" si="24"/>
        <v>4.077148473847341</v>
      </c>
      <c r="AD29">
        <f t="shared" si="14"/>
        <v>3.5932080096583845</v>
      </c>
      <c r="AE29">
        <f t="shared" si="25"/>
        <v>14.650042552794725</v>
      </c>
    </row>
    <row r="30" spans="2:31" ht="13.5">
      <c r="B30" t="s">
        <v>49</v>
      </c>
      <c r="C30">
        <f>$C$18*2*3.1416*$C$16/($C$20^2/$C$19+$C$17)</f>
        <v>0.32534926027397254</v>
      </c>
      <c r="E30">
        <f t="shared" si="15"/>
        <v>37.5</v>
      </c>
      <c r="F30">
        <f t="shared" si="16"/>
        <v>235.62</v>
      </c>
      <c r="G30">
        <f t="shared" si="0"/>
        <v>0.7</v>
      </c>
      <c r="H30">
        <f t="shared" si="1"/>
        <v>-3.1403433599999993</v>
      </c>
      <c r="I30">
        <f t="shared" si="2"/>
        <v>0.13999999999999999</v>
      </c>
      <c r="J30">
        <f t="shared" si="3"/>
        <v>-0.6280686719999998</v>
      </c>
      <c r="K30">
        <f t="shared" si="17"/>
        <v>0.643482910999075</v>
      </c>
      <c r="L30">
        <f t="shared" si="4"/>
        <v>5.84</v>
      </c>
      <c r="M30">
        <f t="shared" si="5"/>
        <v>-3.7684120319999987</v>
      </c>
      <c r="N30">
        <f t="shared" si="18"/>
        <v>6.950289867546702</v>
      </c>
      <c r="O30">
        <f t="shared" si="19"/>
        <v>10.801048091169422</v>
      </c>
      <c r="P30">
        <f t="shared" si="20"/>
        <v>7.193944562437205</v>
      </c>
      <c r="R30">
        <f t="shared" si="6"/>
        <v>4.628366763973075</v>
      </c>
      <c r="S30">
        <f t="shared" si="7"/>
        <v>15.839345802252993</v>
      </c>
      <c r="T30">
        <f t="shared" si="21"/>
        <v>5.328366763973075</v>
      </c>
      <c r="U30">
        <f t="shared" si="22"/>
        <v>12.699002442252993</v>
      </c>
      <c r="V30">
        <f t="shared" si="8"/>
        <v>1.065673352794615</v>
      </c>
      <c r="W30">
        <f t="shared" si="9"/>
        <v>2.5398004884505987</v>
      </c>
      <c r="X30">
        <f t="shared" si="10"/>
        <v>2.754314109899308</v>
      </c>
      <c r="Y30">
        <f t="shared" si="11"/>
        <v>11.39404011676769</v>
      </c>
      <c r="Z30">
        <f t="shared" si="12"/>
        <v>15.238802930703592</v>
      </c>
      <c r="AA30">
        <f t="shared" si="13"/>
        <v>19.02748708955893</v>
      </c>
      <c r="AB30">
        <f t="shared" si="23"/>
        <v>6.908248780040029</v>
      </c>
      <c r="AC30">
        <f t="shared" si="24"/>
        <v>2.6277773709507235</v>
      </c>
      <c r="AD30">
        <f t="shared" si="14"/>
        <v>5.238598974723416</v>
      </c>
      <c r="AE30">
        <f t="shared" si="25"/>
        <v>13.765871841263854</v>
      </c>
    </row>
    <row r="31" spans="5:31" ht="13.5">
      <c r="E31">
        <f t="shared" si="15"/>
        <v>40</v>
      </c>
      <c r="F31">
        <f t="shared" si="16"/>
        <v>251.328</v>
      </c>
      <c r="G31">
        <f t="shared" si="0"/>
        <v>0.7</v>
      </c>
      <c r="H31">
        <f t="shared" si="1"/>
        <v>-2.8588559999999994</v>
      </c>
      <c r="I31">
        <f t="shared" si="2"/>
        <v>0.13999999999999999</v>
      </c>
      <c r="J31">
        <f t="shared" si="3"/>
        <v>-0.5717711999999999</v>
      </c>
      <c r="K31">
        <f t="shared" si="17"/>
        <v>0.5886614520668395</v>
      </c>
      <c r="L31">
        <f t="shared" si="4"/>
        <v>5.84</v>
      </c>
      <c r="M31">
        <f t="shared" si="5"/>
        <v>-3.4306271999999995</v>
      </c>
      <c r="N31">
        <f t="shared" si="18"/>
        <v>6.773094048171768</v>
      </c>
      <c r="O31">
        <f t="shared" si="19"/>
        <v>11.505924202087414</v>
      </c>
      <c r="P31">
        <f t="shared" si="20"/>
        <v>7.382150556952075</v>
      </c>
      <c r="R31">
        <f t="shared" si="6"/>
        <v>14.979089626319148</v>
      </c>
      <c r="S31">
        <f t="shared" si="7"/>
        <v>26.074408643257975</v>
      </c>
      <c r="T31">
        <f t="shared" si="21"/>
        <v>15.679089626319147</v>
      </c>
      <c r="U31">
        <f t="shared" si="22"/>
        <v>23.215552643257976</v>
      </c>
      <c r="V31">
        <f t="shared" si="8"/>
        <v>3.1358179252638294</v>
      </c>
      <c r="W31">
        <f t="shared" si="9"/>
        <v>4.6431105286515955</v>
      </c>
      <c r="X31">
        <f t="shared" si="10"/>
        <v>5.602841193687471</v>
      </c>
      <c r="Y31">
        <f t="shared" si="11"/>
        <v>23.814907551582976</v>
      </c>
      <c r="Z31">
        <f t="shared" si="12"/>
        <v>27.858663171909573</v>
      </c>
      <c r="AA31">
        <f t="shared" si="13"/>
        <v>36.65044249959821</v>
      </c>
      <c r="AB31">
        <f t="shared" si="23"/>
        <v>6.541403054737837</v>
      </c>
      <c r="AC31">
        <f t="shared" si="24"/>
        <v>1.364240008849774</v>
      </c>
      <c r="AD31">
        <f t="shared" si="14"/>
        <v>9.424188846617929</v>
      </c>
      <c r="AE31">
        <f t="shared" si="25"/>
        <v>12.856855475511983</v>
      </c>
    </row>
    <row r="32" spans="2:31" ht="13.5">
      <c r="B32" t="s">
        <v>21</v>
      </c>
      <c r="C32">
        <f>C16*(C18*2*3.1416)^2</f>
        <v>895.3746988031999</v>
      </c>
      <c r="E32">
        <f t="shared" si="15"/>
        <v>42.5</v>
      </c>
      <c r="F32">
        <f t="shared" si="16"/>
        <v>267.036</v>
      </c>
      <c r="G32">
        <f t="shared" si="0"/>
        <v>0.7</v>
      </c>
      <c r="H32">
        <f t="shared" si="1"/>
        <v>-2.6053103999999996</v>
      </c>
      <c r="I32">
        <f t="shared" si="2"/>
        <v>0.13999999999999999</v>
      </c>
      <c r="J32">
        <f t="shared" si="3"/>
        <v>-0.5210620799999999</v>
      </c>
      <c r="K32">
        <f t="shared" si="17"/>
        <v>0.539542112549082</v>
      </c>
      <c r="L32">
        <f t="shared" si="4"/>
        <v>5.84</v>
      </c>
      <c r="M32">
        <f t="shared" si="5"/>
        <v>-3.1263724799999992</v>
      </c>
      <c r="N32">
        <f t="shared" si="18"/>
        <v>6.624183337114194</v>
      </c>
      <c r="O32">
        <f t="shared" si="19"/>
        <v>12.277416689158983</v>
      </c>
      <c r="P32">
        <f t="shared" si="20"/>
        <v>7.548100264655772</v>
      </c>
      <c r="R32">
        <f t="shared" si="6"/>
        <v>60.88420770426891</v>
      </c>
      <c r="S32">
        <f t="shared" si="7"/>
        <v>-0.004237392930650965</v>
      </c>
      <c r="T32">
        <f t="shared" si="21"/>
        <v>61.58420770426891</v>
      </c>
      <c r="U32">
        <f t="shared" si="22"/>
        <v>-2.6095477929306505</v>
      </c>
      <c r="V32">
        <f t="shared" si="8"/>
        <v>12.316841540853783</v>
      </c>
      <c r="W32">
        <f t="shared" si="9"/>
        <v>-0.5219095585861301</v>
      </c>
      <c r="X32">
        <f t="shared" si="10"/>
        <v>12.327894188783622</v>
      </c>
      <c r="Y32">
        <f t="shared" si="11"/>
        <v>78.90104924512269</v>
      </c>
      <c r="Z32">
        <f t="shared" si="12"/>
        <v>-3.1314573515167803</v>
      </c>
      <c r="AA32">
        <f t="shared" si="13"/>
        <v>78.9631660784042</v>
      </c>
      <c r="AB32">
        <f t="shared" si="23"/>
        <v>6.405243658746506</v>
      </c>
      <c r="AC32">
        <f t="shared" si="24"/>
        <v>0.6332066263699956</v>
      </c>
      <c r="AD32">
        <f t="shared" si="14"/>
        <v>18.999999953855923</v>
      </c>
      <c r="AE32">
        <f t="shared" si="25"/>
        <v>12.030925871811181</v>
      </c>
    </row>
    <row r="33" spans="2:31" ht="13.5">
      <c r="B33" t="s">
        <v>19</v>
      </c>
      <c r="C33">
        <f>C22^2*3.1416/4*1.2</f>
        <v>0.009424800000000002</v>
      </c>
      <c r="E33">
        <f t="shared" si="15"/>
        <v>45</v>
      </c>
      <c r="F33">
        <f aca="true" t="shared" si="26" ref="F33:F80">E33*2*3.1416</f>
        <v>282.74399999999997</v>
      </c>
      <c r="G33">
        <f t="shared" si="0"/>
        <v>0.7</v>
      </c>
      <c r="H33">
        <f t="shared" si="1"/>
        <v>-2.3750495999999996</v>
      </c>
      <c r="I33">
        <f t="shared" si="2"/>
        <v>0.13999999999999999</v>
      </c>
      <c r="J33">
        <f t="shared" si="3"/>
        <v>-0.4750099199999999</v>
      </c>
      <c r="K33">
        <f t="shared" si="17"/>
        <v>0.4952114943116792</v>
      </c>
      <c r="L33">
        <f t="shared" si="4"/>
        <v>5.84</v>
      </c>
      <c r="M33">
        <f t="shared" si="5"/>
        <v>-2.8500595199999994</v>
      </c>
      <c r="N33">
        <f t="shared" si="18"/>
        <v>6.498341270473768</v>
      </c>
      <c r="O33">
        <f t="shared" si="19"/>
        <v>13.122355488751644</v>
      </c>
      <c r="P33">
        <f t="shared" si="20"/>
        <v>7.69427118689239</v>
      </c>
      <c r="R33">
        <f t="shared" si="6"/>
        <v>14.977298941531581</v>
      </c>
      <c r="S33">
        <f t="shared" si="7"/>
        <v>-26.073340831453056</v>
      </c>
      <c r="T33">
        <f t="shared" si="21"/>
        <v>15.67729894153158</v>
      </c>
      <c r="U33">
        <f t="shared" si="22"/>
        <v>-28.448390431453056</v>
      </c>
      <c r="V33">
        <f t="shared" si="8"/>
        <v>3.135459788306316</v>
      </c>
      <c r="W33">
        <f t="shared" si="9"/>
        <v>-5.689678086290611</v>
      </c>
      <c r="X33">
        <f t="shared" si="10"/>
        <v>6.496425540995715</v>
      </c>
      <c r="Y33">
        <f t="shared" si="11"/>
        <v>23.812758729837896</v>
      </c>
      <c r="Z33">
        <f t="shared" si="12"/>
        <v>-34.13806851774366</v>
      </c>
      <c r="AA33">
        <f t="shared" si="13"/>
        <v>41.62277261845529</v>
      </c>
      <c r="AB33">
        <f t="shared" si="23"/>
        <v>6.4070268112509945</v>
      </c>
      <c r="AC33">
        <f t="shared" si="24"/>
        <v>1.2012654817192618</v>
      </c>
      <c r="AD33">
        <f t="shared" si="14"/>
        <v>9.423625519459552</v>
      </c>
      <c r="AE33">
        <f t="shared" si="25"/>
        <v>11.320276049175508</v>
      </c>
    </row>
    <row r="34" spans="2:31" ht="13.5">
      <c r="B34" t="s">
        <v>20</v>
      </c>
      <c r="C34">
        <f>C23^2*C33</f>
        <v>1089.5068800000004</v>
      </c>
      <c r="E34">
        <f t="shared" si="15"/>
        <v>47.5</v>
      </c>
      <c r="F34">
        <f t="shared" si="26"/>
        <v>298.452</v>
      </c>
      <c r="G34">
        <f t="shared" si="0"/>
        <v>0.7</v>
      </c>
      <c r="H34">
        <f t="shared" si="1"/>
        <v>-2.1643970526315783</v>
      </c>
      <c r="I34">
        <f t="shared" si="2"/>
        <v>0.13999999999999999</v>
      </c>
      <c r="J34">
        <f t="shared" si="3"/>
        <v>-0.4328794105263157</v>
      </c>
      <c r="K34">
        <f t="shared" si="17"/>
        <v>0.45495558470867303</v>
      </c>
      <c r="L34">
        <f t="shared" si="4"/>
        <v>5.84</v>
      </c>
      <c r="M34">
        <f t="shared" si="5"/>
        <v>-2.597276463157894</v>
      </c>
      <c r="N34">
        <f t="shared" si="18"/>
        <v>6.391513516067534</v>
      </c>
      <c r="O34">
        <f t="shared" si="19"/>
        <v>14.048653826637354</v>
      </c>
      <c r="P34">
        <f t="shared" si="20"/>
        <v>7.822873232498956</v>
      </c>
      <c r="R34">
        <f t="shared" si="6"/>
        <v>4.6280306428451565</v>
      </c>
      <c r="S34">
        <f t="shared" si="7"/>
        <v>-15.838796215531731</v>
      </c>
      <c r="T34">
        <f t="shared" si="21"/>
        <v>5.328030642845157</v>
      </c>
      <c r="U34">
        <f t="shared" si="22"/>
        <v>-18.003193268163308</v>
      </c>
      <c r="V34">
        <f t="shared" si="8"/>
        <v>1.0656061285690313</v>
      </c>
      <c r="W34">
        <f t="shared" si="9"/>
        <v>-3.600638653632662</v>
      </c>
      <c r="X34">
        <f t="shared" si="10"/>
        <v>3.7550120020151074</v>
      </c>
      <c r="Y34">
        <f t="shared" si="11"/>
        <v>11.393636771414187</v>
      </c>
      <c r="Z34">
        <f t="shared" si="12"/>
        <v>-21.603831921795972</v>
      </c>
      <c r="AA34">
        <f t="shared" si="13"/>
        <v>24.42417885178808</v>
      </c>
      <c r="AB34">
        <f t="shared" si="23"/>
        <v>6.504420981525751</v>
      </c>
      <c r="AC34">
        <f t="shared" si="24"/>
        <v>2.047151730398483</v>
      </c>
      <c r="AD34">
        <f t="shared" si="14"/>
        <v>5.238408752572136</v>
      </c>
      <c r="AE34">
        <f t="shared" si="25"/>
        <v>10.723817542362607</v>
      </c>
    </row>
    <row r="35" spans="5:31" ht="13.5">
      <c r="E35">
        <f t="shared" si="15"/>
        <v>50</v>
      </c>
      <c r="F35">
        <f t="shared" si="26"/>
        <v>314.15999999999997</v>
      </c>
      <c r="G35">
        <f t="shared" si="0"/>
        <v>0.7</v>
      </c>
      <c r="H35">
        <f t="shared" si="1"/>
        <v>-1.9704115199999999</v>
      </c>
      <c r="I35">
        <f t="shared" si="2"/>
        <v>0.13999999999999999</v>
      </c>
      <c r="J35">
        <f t="shared" si="3"/>
        <v>-0.394082304</v>
      </c>
      <c r="K35">
        <f t="shared" si="17"/>
        <v>0.41821150429650833</v>
      </c>
      <c r="L35">
        <f t="shared" si="4"/>
        <v>5.84</v>
      </c>
      <c r="M35">
        <f t="shared" si="5"/>
        <v>-2.364493824</v>
      </c>
      <c r="N35">
        <f t="shared" si="18"/>
        <v>6.30051037962276</v>
      </c>
      <c r="O35">
        <f t="shared" si="19"/>
        <v>15.065368395881698</v>
      </c>
      <c r="P35">
        <f t="shared" si="20"/>
        <v>7.935865031142719</v>
      </c>
      <c r="R35">
        <f t="shared" si="6"/>
        <v>2.177411701349016</v>
      </c>
      <c r="S35">
        <f t="shared" si="7"/>
        <v>-10.859452594281851</v>
      </c>
      <c r="T35">
        <f t="shared" si="21"/>
        <v>2.8774117013490157</v>
      </c>
      <c r="U35">
        <f t="shared" si="22"/>
        <v>-12.82986411428185</v>
      </c>
      <c r="V35">
        <f t="shared" si="8"/>
        <v>0.5754823402698032</v>
      </c>
      <c r="W35">
        <f t="shared" si="9"/>
        <v>-2.56597282285637</v>
      </c>
      <c r="X35">
        <f t="shared" si="10"/>
        <v>2.629714138761074</v>
      </c>
      <c r="Y35">
        <f t="shared" si="11"/>
        <v>8.45289404161882</v>
      </c>
      <c r="Z35">
        <f t="shared" si="12"/>
        <v>-15.39583693713822</v>
      </c>
      <c r="AA35">
        <f t="shared" si="13"/>
        <v>17.563690178142647</v>
      </c>
      <c r="AB35">
        <f t="shared" si="23"/>
        <v>6.678935143276582</v>
      </c>
      <c r="AC35">
        <f t="shared" si="24"/>
        <v>2.8467821678056655</v>
      </c>
      <c r="AD35">
        <f t="shared" si="14"/>
        <v>3.5931185525901617</v>
      </c>
      <c r="AE35">
        <f t="shared" si="25"/>
        <v>10.228825822325376</v>
      </c>
    </row>
    <row r="36" spans="5:31" ht="13.5">
      <c r="E36">
        <f t="shared" si="15"/>
        <v>52.5</v>
      </c>
      <c r="F36">
        <f t="shared" si="26"/>
        <v>329.868</v>
      </c>
      <c r="G36">
        <f t="shared" si="0"/>
        <v>0.7</v>
      </c>
      <c r="H36">
        <f t="shared" si="1"/>
        <v>-1.7907119999999996</v>
      </c>
      <c r="I36">
        <f t="shared" si="2"/>
        <v>0.13999999999999999</v>
      </c>
      <c r="J36">
        <f t="shared" si="3"/>
        <v>-0.3581423999999999</v>
      </c>
      <c r="K36">
        <f t="shared" si="17"/>
        <v>0.38453345586276355</v>
      </c>
      <c r="L36">
        <f t="shared" si="4"/>
        <v>5.84</v>
      </c>
      <c r="M36">
        <f t="shared" si="5"/>
        <v>-2.1488543999999994</v>
      </c>
      <c r="N36">
        <f t="shared" si="18"/>
        <v>6.22279480879768</v>
      </c>
      <c r="O36">
        <f t="shared" si="19"/>
        <v>16.18271365968879</v>
      </c>
      <c r="P36">
        <f t="shared" si="20"/>
        <v>8.034974884486125</v>
      </c>
      <c r="R36">
        <f t="shared" si="6"/>
        <v>1.2689630749896397</v>
      </c>
      <c r="S36">
        <f t="shared" si="7"/>
        <v>-8.09908489724933</v>
      </c>
      <c r="T36">
        <f t="shared" si="21"/>
        <v>1.9689630749896396</v>
      </c>
      <c r="U36">
        <f t="shared" si="22"/>
        <v>-9.88979689724933</v>
      </c>
      <c r="V36">
        <f t="shared" si="8"/>
        <v>0.39379261499792795</v>
      </c>
      <c r="W36">
        <f t="shared" si="9"/>
        <v>-1.977959379449866</v>
      </c>
      <c r="X36">
        <f t="shared" si="10"/>
        <v>2.01677860222202</v>
      </c>
      <c r="Y36">
        <f t="shared" si="11"/>
        <v>7.3627556899875675</v>
      </c>
      <c r="Z36">
        <f t="shared" si="12"/>
        <v>-11.867756276699197</v>
      </c>
      <c r="AA36">
        <f t="shared" si="13"/>
        <v>13.966166632028184</v>
      </c>
      <c r="AB36">
        <f t="shared" si="23"/>
        <v>6.9249875105977035</v>
      </c>
      <c r="AC36">
        <f t="shared" si="24"/>
        <v>3.580080441352928</v>
      </c>
      <c r="AD36">
        <f t="shared" si="14"/>
        <v>2.742999717832636</v>
      </c>
      <c r="AE36">
        <f t="shared" si="25"/>
        <v>9.820159640449221</v>
      </c>
    </row>
    <row r="37" spans="5:31" ht="13.5">
      <c r="E37">
        <f t="shared" si="15"/>
        <v>55</v>
      </c>
      <c r="F37">
        <f t="shared" si="26"/>
        <v>345.576</v>
      </c>
      <c r="G37">
        <f t="shared" si="0"/>
        <v>0.7</v>
      </c>
      <c r="H37">
        <f t="shared" si="1"/>
        <v>-1.6233503999999996</v>
      </c>
      <c r="I37">
        <f t="shared" si="2"/>
        <v>0.13999999999999999</v>
      </c>
      <c r="J37">
        <f t="shared" si="3"/>
        <v>-0.3246700799999999</v>
      </c>
      <c r="K37">
        <f t="shared" si="17"/>
        <v>0.353568466986532</v>
      </c>
      <c r="L37">
        <f t="shared" si="4"/>
        <v>5.84</v>
      </c>
      <c r="M37">
        <f t="shared" si="5"/>
        <v>-1.9480204799999994</v>
      </c>
      <c r="N37">
        <f t="shared" si="18"/>
        <v>6.156328759130674</v>
      </c>
      <c r="O37">
        <f t="shared" si="19"/>
        <v>17.41198476097468</v>
      </c>
      <c r="P37">
        <f t="shared" si="20"/>
        <v>8.121723507024083</v>
      </c>
      <c r="R37">
        <f t="shared" si="6"/>
        <v>0.8394680319773943</v>
      </c>
      <c r="S37">
        <f t="shared" si="7"/>
        <v>-6.346560891970283</v>
      </c>
      <c r="T37">
        <f t="shared" si="21"/>
        <v>1.5394680319773943</v>
      </c>
      <c r="U37">
        <f t="shared" si="22"/>
        <v>-7.969911291970282</v>
      </c>
      <c r="V37">
        <f t="shared" si="8"/>
        <v>0.30789360639547886</v>
      </c>
      <c r="W37">
        <f t="shared" si="9"/>
        <v>-1.5939822583940564</v>
      </c>
      <c r="X37">
        <f t="shared" si="10"/>
        <v>1.6234463073764498</v>
      </c>
      <c r="Y37">
        <f t="shared" si="11"/>
        <v>6.847361638372873</v>
      </c>
      <c r="Z37">
        <f t="shared" si="12"/>
        <v>-9.563893550364337</v>
      </c>
      <c r="AA37">
        <f t="shared" si="13"/>
        <v>11.762415621349255</v>
      </c>
      <c r="AB37">
        <f t="shared" si="23"/>
        <v>7.245337014168187</v>
      </c>
      <c r="AC37">
        <f t="shared" si="24"/>
        <v>4.250827517882296</v>
      </c>
      <c r="AD37">
        <f t="shared" si="14"/>
        <v>2.231019425024383</v>
      </c>
      <c r="AE37">
        <f t="shared" si="25"/>
        <v>9.483678764823587</v>
      </c>
    </row>
    <row r="38" spans="5:31" ht="13.5">
      <c r="E38">
        <f t="shared" si="15"/>
        <v>57.5</v>
      </c>
      <c r="F38">
        <f t="shared" si="26"/>
        <v>361.284</v>
      </c>
      <c r="G38">
        <f t="shared" si="0"/>
        <v>0.7</v>
      </c>
      <c r="H38">
        <f t="shared" si="1"/>
        <v>-1.4667174260869564</v>
      </c>
      <c r="I38">
        <f t="shared" si="2"/>
        <v>0.13999999999999999</v>
      </c>
      <c r="J38">
        <f t="shared" si="3"/>
        <v>-0.2933434852173913</v>
      </c>
      <c r="K38">
        <f t="shared" si="17"/>
        <v>0.32503907506557705</v>
      </c>
      <c r="L38">
        <f t="shared" si="4"/>
        <v>5.84</v>
      </c>
      <c r="M38">
        <f t="shared" si="5"/>
        <v>-1.7600609113043477</v>
      </c>
      <c r="N38">
        <f t="shared" si="18"/>
        <v>6.099460173777798</v>
      </c>
      <c r="O38">
        <f t="shared" si="19"/>
        <v>18.76531359359555</v>
      </c>
      <c r="P38">
        <f t="shared" si="20"/>
        <v>8.197446753559454</v>
      </c>
      <c r="R38">
        <f t="shared" si="6"/>
        <v>0.6041976281113487</v>
      </c>
      <c r="S38">
        <f t="shared" si="7"/>
        <v>-5.123919923668732</v>
      </c>
      <c r="T38">
        <f t="shared" si="21"/>
        <v>1.3041976281113485</v>
      </c>
      <c r="U38">
        <f t="shared" si="22"/>
        <v>-6.5906373497556885</v>
      </c>
      <c r="V38">
        <f t="shared" si="8"/>
        <v>0.2608395256222697</v>
      </c>
      <c r="W38">
        <f t="shared" si="9"/>
        <v>-1.3181274699511376</v>
      </c>
      <c r="X38">
        <f t="shared" si="10"/>
        <v>1.3436879418848104</v>
      </c>
      <c r="Y38">
        <f t="shared" si="11"/>
        <v>6.565037153733618</v>
      </c>
      <c r="Z38">
        <f t="shared" si="12"/>
        <v>-7.908764819706826</v>
      </c>
      <c r="AA38">
        <f t="shared" si="13"/>
        <v>10.278534613617602</v>
      </c>
      <c r="AB38">
        <f t="shared" si="23"/>
        <v>7.649495313026143</v>
      </c>
      <c r="AC38">
        <f t="shared" si="24"/>
        <v>4.864506651926539</v>
      </c>
      <c r="AD38">
        <f t="shared" si="14"/>
        <v>1.892739207457361</v>
      </c>
      <c r="AE38">
        <f t="shared" si="25"/>
        <v>9.207242465038497</v>
      </c>
    </row>
    <row r="39" spans="5:31" ht="13.5">
      <c r="E39">
        <f t="shared" si="15"/>
        <v>60</v>
      </c>
      <c r="F39">
        <f t="shared" si="26"/>
        <v>376.992</v>
      </c>
      <c r="G39">
        <f t="shared" si="0"/>
        <v>0.7</v>
      </c>
      <c r="H39">
        <f t="shared" si="1"/>
        <v>-1.3194719999999995</v>
      </c>
      <c r="I39">
        <f t="shared" si="2"/>
        <v>0.13999999999999999</v>
      </c>
      <c r="J39">
        <f t="shared" si="3"/>
        <v>-0.2638943999999999</v>
      </c>
      <c r="K39">
        <f t="shared" si="17"/>
        <v>0.298731073628707</v>
      </c>
      <c r="L39">
        <f t="shared" si="4"/>
        <v>5.84</v>
      </c>
      <c r="M39">
        <f t="shared" si="5"/>
        <v>-1.5833663999999996</v>
      </c>
      <c r="N39">
        <f t="shared" si="18"/>
        <v>6.050838715140981</v>
      </c>
      <c r="O39">
        <f t="shared" si="19"/>
        <v>20.255136640594582</v>
      </c>
      <c r="P39">
        <f t="shared" si="20"/>
        <v>8.263317261272437</v>
      </c>
      <c r="R39">
        <f t="shared" si="6"/>
        <v>0.46214568342318113</v>
      </c>
      <c r="S39">
        <f t="shared" si="7"/>
        <v>-4.211098871380395</v>
      </c>
      <c r="T39">
        <f t="shared" si="21"/>
        <v>1.1621456834231811</v>
      </c>
      <c r="U39">
        <f t="shared" si="22"/>
        <v>-5.5305708713803945</v>
      </c>
      <c r="V39">
        <f t="shared" si="8"/>
        <v>0.23242913668463622</v>
      </c>
      <c r="W39">
        <f t="shared" si="9"/>
        <v>-1.106114174276079</v>
      </c>
      <c r="X39">
        <f t="shared" si="10"/>
        <v>1.1302707065629973</v>
      </c>
      <c r="Y39">
        <f t="shared" si="11"/>
        <v>6.394574820107817</v>
      </c>
      <c r="Z39">
        <f t="shared" si="12"/>
        <v>-6.636685045656474</v>
      </c>
      <c r="AA39">
        <f t="shared" si="13"/>
        <v>9.216082439149359</v>
      </c>
      <c r="AB39">
        <f t="shared" si="23"/>
        <v>8.15387179870762</v>
      </c>
      <c r="AC39">
        <f t="shared" si="24"/>
        <v>5.425298691730776</v>
      </c>
      <c r="AD39">
        <f t="shared" si="14"/>
        <v>1.6553533838705956</v>
      </c>
      <c r="AE39">
        <f t="shared" si="25"/>
        <v>8.980786547865256</v>
      </c>
    </row>
    <row r="40" spans="5:31" ht="13.5">
      <c r="E40">
        <f t="shared" si="15"/>
        <v>62.5</v>
      </c>
      <c r="F40">
        <f t="shared" si="26"/>
        <v>392.7</v>
      </c>
      <c r="G40">
        <f t="shared" si="0"/>
        <v>0.7</v>
      </c>
      <c r="H40">
        <f t="shared" si="1"/>
        <v>-1.1804876159999997</v>
      </c>
      <c r="I40">
        <f t="shared" si="2"/>
        <v>0.13999999999999999</v>
      </c>
      <c r="J40">
        <f t="shared" si="3"/>
        <v>-0.23609752319999994</v>
      </c>
      <c r="K40">
        <f t="shared" si="17"/>
        <v>0.27448504597003914</v>
      </c>
      <c r="L40">
        <f t="shared" si="4"/>
        <v>5.84</v>
      </c>
      <c r="M40">
        <f t="shared" si="5"/>
        <v>-1.4165851391999995</v>
      </c>
      <c r="N40">
        <f t="shared" si="18"/>
        <v>6.009352166132576</v>
      </c>
      <c r="O40">
        <f t="shared" si="19"/>
        <v>21.893186001792298</v>
      </c>
      <c r="P40">
        <f t="shared" si="20"/>
        <v>8.320364428263883</v>
      </c>
      <c r="R40">
        <f t="shared" si="6"/>
        <v>0.3703562442935484</v>
      </c>
      <c r="S40">
        <f t="shared" si="7"/>
        <v>-3.4936743695335553</v>
      </c>
      <c r="T40">
        <f t="shared" si="21"/>
        <v>1.0703562442935484</v>
      </c>
      <c r="U40">
        <f t="shared" si="22"/>
        <v>-4.674161985533555</v>
      </c>
      <c r="V40">
        <f t="shared" si="8"/>
        <v>0.21407124885870968</v>
      </c>
      <c r="W40">
        <f t="shared" si="9"/>
        <v>-0.934832397106711</v>
      </c>
      <c r="X40">
        <f t="shared" si="10"/>
        <v>0.9590297754857285</v>
      </c>
      <c r="Y40">
        <f t="shared" si="11"/>
        <v>6.284427493152258</v>
      </c>
      <c r="Z40">
        <f t="shared" si="12"/>
        <v>-5.608994382640265</v>
      </c>
      <c r="AA40">
        <f t="shared" si="13"/>
        <v>8.42347000357798</v>
      </c>
      <c r="AB40">
        <f t="shared" si="23"/>
        <v>8.78332479230029</v>
      </c>
      <c r="AC40">
        <f t="shared" si="24"/>
        <v>5.935796053023497</v>
      </c>
      <c r="AD40">
        <f t="shared" si="14"/>
        <v>1.4818734127411726</v>
      </c>
      <c r="AE40">
        <f t="shared" si="25"/>
        <v>8.796098354429512</v>
      </c>
    </row>
    <row r="41" spans="5:31" ht="13.5">
      <c r="E41">
        <f t="shared" si="15"/>
        <v>65</v>
      </c>
      <c r="F41">
        <f t="shared" si="26"/>
        <v>408.408</v>
      </c>
      <c r="G41">
        <f t="shared" si="0"/>
        <v>0.7</v>
      </c>
      <c r="H41">
        <f t="shared" si="1"/>
        <v>-1.0488110769230763</v>
      </c>
      <c r="I41">
        <f t="shared" si="2"/>
        <v>0.13999999999999999</v>
      </c>
      <c r="J41">
        <f t="shared" si="3"/>
        <v>-0.20976221538461526</v>
      </c>
      <c r="K41">
        <f t="shared" si="17"/>
        <v>0.25219077501578385</v>
      </c>
      <c r="L41">
        <f t="shared" si="4"/>
        <v>5.84</v>
      </c>
      <c r="M41">
        <f t="shared" si="5"/>
        <v>-1.2585732923076915</v>
      </c>
      <c r="N41">
        <f t="shared" si="18"/>
        <v>5.974077898061777</v>
      </c>
      <c r="O41">
        <f t="shared" si="19"/>
        <v>23.688724925358105</v>
      </c>
      <c r="P41">
        <f t="shared" si="20"/>
        <v>8.369492472842033</v>
      </c>
      <c r="R41">
        <f t="shared" si="6"/>
        <v>0.30810237270299123</v>
      </c>
      <c r="S41">
        <f t="shared" si="7"/>
        <v>-2.906410195604634</v>
      </c>
      <c r="T41">
        <f t="shared" si="21"/>
        <v>1.0081023727029912</v>
      </c>
      <c r="U41">
        <f t="shared" si="22"/>
        <v>-3.9552212725277105</v>
      </c>
      <c r="V41">
        <f t="shared" si="8"/>
        <v>0.20162047454059823</v>
      </c>
      <c r="W41">
        <f t="shared" si="9"/>
        <v>-0.791044254505542</v>
      </c>
      <c r="X41">
        <f t="shared" si="10"/>
        <v>0.8163343851267106</v>
      </c>
      <c r="Y41">
        <f t="shared" si="11"/>
        <v>6.209722847243589</v>
      </c>
      <c r="Z41">
        <f t="shared" si="12"/>
        <v>-4.746265527033252</v>
      </c>
      <c r="AA41">
        <f t="shared" si="13"/>
        <v>7.815861711461077</v>
      </c>
      <c r="AB41">
        <f t="shared" si="23"/>
        <v>9.574338474359262</v>
      </c>
      <c r="AC41">
        <f t="shared" si="24"/>
        <v>6.397247270468036</v>
      </c>
      <c r="AD41">
        <f t="shared" si="14"/>
        <v>1.3516018946365143</v>
      </c>
      <c r="AE41">
        <f t="shared" si="25"/>
        <v>8.646531531222866</v>
      </c>
    </row>
    <row r="42" spans="5:31" ht="13.5">
      <c r="E42">
        <f t="shared" si="15"/>
        <v>67.5</v>
      </c>
      <c r="F42">
        <f t="shared" si="26"/>
        <v>424.116</v>
      </c>
      <c r="G42">
        <f t="shared" si="0"/>
        <v>0.7</v>
      </c>
      <c r="H42">
        <f t="shared" si="1"/>
        <v>-0.9236303999999997</v>
      </c>
      <c r="I42">
        <f t="shared" si="2"/>
        <v>0.13999999999999999</v>
      </c>
      <c r="J42">
        <f t="shared" si="3"/>
        <v>-0.18472607999999996</v>
      </c>
      <c r="K42">
        <f t="shared" si="17"/>
        <v>0.23178378854476941</v>
      </c>
      <c r="L42">
        <f t="shared" si="4"/>
        <v>5.84</v>
      </c>
      <c r="M42">
        <f t="shared" si="5"/>
        <v>-1.1083564799999999</v>
      </c>
      <c r="N42">
        <f t="shared" si="18"/>
        <v>5.944245459834073</v>
      </c>
      <c r="O42">
        <f t="shared" si="19"/>
        <v>25.64564802894285</v>
      </c>
      <c r="P42">
        <f t="shared" si="20"/>
        <v>8.411496520097556</v>
      </c>
      <c r="R42">
        <f t="shared" si="6"/>
        <v>0.26441348415631</v>
      </c>
      <c r="S42">
        <f t="shared" si="7"/>
        <v>-2.409336238345677</v>
      </c>
      <c r="T42">
        <f t="shared" si="21"/>
        <v>0.9644134841563099</v>
      </c>
      <c r="U42">
        <f t="shared" si="22"/>
        <v>-3.3329666383456766</v>
      </c>
      <c r="V42">
        <f t="shared" si="8"/>
        <v>0.19288269683126197</v>
      </c>
      <c r="W42">
        <f t="shared" si="9"/>
        <v>-0.6665933276691354</v>
      </c>
      <c r="X42">
        <f t="shared" si="10"/>
        <v>0.6939383252349677</v>
      </c>
      <c r="Y42">
        <f t="shared" si="11"/>
        <v>6.157296180987572</v>
      </c>
      <c r="Z42">
        <f t="shared" si="12"/>
        <v>-3.9995599660148122</v>
      </c>
      <c r="AA42">
        <f t="shared" si="13"/>
        <v>7.342259610103183</v>
      </c>
      <c r="AB42">
        <f t="shared" si="23"/>
        <v>10.580565077764069</v>
      </c>
      <c r="AC42">
        <f t="shared" si="24"/>
        <v>6.809892683609063</v>
      </c>
      <c r="AD42">
        <f t="shared" si="14"/>
        <v>1.252111689019325</v>
      </c>
      <c r="AE42">
        <f t="shared" si="25"/>
        <v>8.526746230114087</v>
      </c>
    </row>
    <row r="43" spans="5:31" ht="13.5">
      <c r="E43">
        <f t="shared" si="15"/>
        <v>70</v>
      </c>
      <c r="F43">
        <f t="shared" si="26"/>
        <v>439.824</v>
      </c>
      <c r="G43">
        <f t="shared" si="0"/>
        <v>0.7</v>
      </c>
      <c r="H43">
        <f t="shared" si="1"/>
        <v>-0.8042495999999997</v>
      </c>
      <c r="I43">
        <f t="shared" si="2"/>
        <v>0.13999999999999999</v>
      </c>
      <c r="J43">
        <f t="shared" si="3"/>
        <v>-0.16084991999999992</v>
      </c>
      <c r="K43">
        <f t="shared" si="17"/>
        <v>0.21324328070072074</v>
      </c>
      <c r="L43">
        <f t="shared" si="4"/>
        <v>5.84</v>
      </c>
      <c r="M43">
        <f t="shared" si="5"/>
        <v>-0.9650995199999995</v>
      </c>
      <c r="N43">
        <f t="shared" si="18"/>
        <v>5.919207470895426</v>
      </c>
      <c r="O43">
        <f t="shared" si="19"/>
        <v>27.75800227535807</v>
      </c>
      <c r="P43">
        <f t="shared" si="20"/>
        <v>8.447076782803876</v>
      </c>
      <c r="R43">
        <f t="shared" si="6"/>
        <v>0.23306311213418424</v>
      </c>
      <c r="S43">
        <f t="shared" si="7"/>
        <v>-1.9764784944835807</v>
      </c>
      <c r="T43">
        <f t="shared" si="21"/>
        <v>0.9330631121341841</v>
      </c>
      <c r="U43">
        <f t="shared" si="22"/>
        <v>-2.7807280944835804</v>
      </c>
      <c r="V43">
        <f t="shared" si="8"/>
        <v>0.18661262242683682</v>
      </c>
      <c r="W43">
        <f t="shared" si="9"/>
        <v>-0.5561456188967161</v>
      </c>
      <c r="X43">
        <f t="shared" si="10"/>
        <v>0.5866193146044822</v>
      </c>
      <c r="Y43">
        <f t="shared" si="11"/>
        <v>6.119675734561021</v>
      </c>
      <c r="Z43">
        <f t="shared" si="12"/>
        <v>-3.336873713380297</v>
      </c>
      <c r="AA43">
        <f t="shared" si="13"/>
        <v>6.970305393253827</v>
      </c>
      <c r="AB43">
        <f t="shared" si="23"/>
        <v>11.882161428580702</v>
      </c>
      <c r="AC43">
        <f t="shared" si="24"/>
        <v>7.173286847430277</v>
      </c>
      <c r="AD43">
        <f t="shared" si="14"/>
        <v>1.1755417045568364</v>
      </c>
      <c r="AE43">
        <f t="shared" si="25"/>
        <v>8.432497847903322</v>
      </c>
    </row>
    <row r="44" spans="5:31" ht="13.5">
      <c r="E44">
        <f t="shared" si="15"/>
        <v>72.5</v>
      </c>
      <c r="F44">
        <f t="shared" si="26"/>
        <v>455.532</v>
      </c>
      <c r="G44">
        <f t="shared" si="0"/>
        <v>0.7</v>
      </c>
      <c r="H44">
        <f t="shared" si="1"/>
        <v>-0.6900686896551722</v>
      </c>
      <c r="I44">
        <f t="shared" si="2"/>
        <v>0.13999999999999999</v>
      </c>
      <c r="J44">
        <f t="shared" si="3"/>
        <v>-0.13801373793103444</v>
      </c>
      <c r="K44">
        <f t="shared" si="17"/>
        <v>0.19659041649504752</v>
      </c>
      <c r="L44">
        <f t="shared" si="4"/>
        <v>5.84</v>
      </c>
      <c r="M44">
        <f t="shared" si="5"/>
        <v>-0.8280824275862066</v>
      </c>
      <c r="N44">
        <f t="shared" si="18"/>
        <v>5.898416779685635</v>
      </c>
      <c r="O44">
        <f t="shared" si="19"/>
        <v>30.003582498306713</v>
      </c>
      <c r="P44">
        <f t="shared" si="20"/>
        <v>8.47685096994194</v>
      </c>
      <c r="R44">
        <f t="shared" si="6"/>
        <v>0.21032555618971255</v>
      </c>
      <c r="S44">
        <f t="shared" si="7"/>
        <v>-1.5900804826586141</v>
      </c>
      <c r="T44">
        <f t="shared" si="21"/>
        <v>0.9103255561897126</v>
      </c>
      <c r="U44">
        <f t="shared" si="22"/>
        <v>-2.280149172313786</v>
      </c>
      <c r="V44">
        <f t="shared" si="8"/>
        <v>0.1820651112379425</v>
      </c>
      <c r="W44">
        <f t="shared" si="9"/>
        <v>-0.45602983446275724</v>
      </c>
      <c r="X44">
        <f t="shared" si="10"/>
        <v>0.49103046203898</v>
      </c>
      <c r="Y44">
        <f t="shared" si="11"/>
        <v>6.0923906674276544</v>
      </c>
      <c r="Z44">
        <f t="shared" si="12"/>
        <v>-2.7361790067765437</v>
      </c>
      <c r="AA44">
        <f t="shared" si="13"/>
        <v>6.67861509608723</v>
      </c>
      <c r="AB44">
        <f t="shared" si="23"/>
        <v>13.601223574510241</v>
      </c>
      <c r="AC44">
        <f t="shared" si="24"/>
        <v>7.486582065388567</v>
      </c>
      <c r="AD44">
        <f t="shared" si="14"/>
        <v>1.116727712108898</v>
      </c>
      <c r="AE44">
        <f t="shared" si="25"/>
        <v>8.360473661396883</v>
      </c>
    </row>
    <row r="45" spans="5:31" ht="13.5">
      <c r="E45">
        <f t="shared" si="15"/>
        <v>75</v>
      </c>
      <c r="F45">
        <f t="shared" si="26"/>
        <v>471.24</v>
      </c>
      <c r="G45">
        <f t="shared" si="0"/>
        <v>0.7</v>
      </c>
      <c r="H45">
        <f t="shared" si="1"/>
        <v>-0.5805676799999997</v>
      </c>
      <c r="I45">
        <f t="shared" si="2"/>
        <v>0.13999999999999999</v>
      </c>
      <c r="J45">
        <f t="shared" si="3"/>
        <v>-0.11611353599999993</v>
      </c>
      <c r="K45">
        <f t="shared" si="17"/>
        <v>0.18188554984501457</v>
      </c>
      <c r="L45">
        <f t="shared" si="4"/>
        <v>5.84</v>
      </c>
      <c r="M45">
        <f t="shared" si="5"/>
        <v>-0.6966812159999995</v>
      </c>
      <c r="N45">
        <f t="shared" si="18"/>
        <v>5.881408395675923</v>
      </c>
      <c r="O45">
        <f t="shared" si="19"/>
        <v>32.33576499445665</v>
      </c>
      <c r="P45">
        <f t="shared" si="20"/>
        <v>8.501365087444116</v>
      </c>
      <c r="R45">
        <f t="shared" si="6"/>
        <v>0.19388444044985015</v>
      </c>
      <c r="S45">
        <f t="shared" si="7"/>
        <v>-1.2374265348237987</v>
      </c>
      <c r="T45">
        <f t="shared" si="21"/>
        <v>0.89388444044985</v>
      </c>
      <c r="U45">
        <f t="shared" si="22"/>
        <v>-1.8179942148237984</v>
      </c>
      <c r="V45">
        <f t="shared" si="8"/>
        <v>0.17877688808997</v>
      </c>
      <c r="W45">
        <f t="shared" si="9"/>
        <v>-0.3635988429647597</v>
      </c>
      <c r="X45">
        <f t="shared" si="10"/>
        <v>0.4051731658444888</v>
      </c>
      <c r="Y45">
        <f t="shared" si="11"/>
        <v>6.072661328539819</v>
      </c>
      <c r="Z45">
        <f t="shared" si="12"/>
        <v>-2.1815930577885583</v>
      </c>
      <c r="AA45">
        <f t="shared" si="13"/>
        <v>6.452640070617161</v>
      </c>
      <c r="AB45">
        <f t="shared" si="23"/>
        <v>15.925635295141374</v>
      </c>
      <c r="AC45">
        <f t="shared" si="24"/>
        <v>7.7487663115878345</v>
      </c>
      <c r="AD45">
        <f t="shared" si="14"/>
        <v>1.0721924611644136</v>
      </c>
      <c r="AE45">
        <f t="shared" si="25"/>
        <v>8.308168822609256</v>
      </c>
    </row>
    <row r="46" spans="5:31" ht="13.5">
      <c r="E46">
        <f t="shared" si="15"/>
        <v>77.5</v>
      </c>
      <c r="F46">
        <f t="shared" si="26"/>
        <v>486.948</v>
      </c>
      <c r="G46">
        <f t="shared" si="0"/>
        <v>0.7</v>
      </c>
      <c r="H46">
        <f t="shared" si="1"/>
        <v>-0.4752936774193546</v>
      </c>
      <c r="I46">
        <f t="shared" si="2"/>
        <v>0.13999999999999999</v>
      </c>
      <c r="J46">
        <f t="shared" si="3"/>
        <v>-0.09505873548387092</v>
      </c>
      <c r="K46">
        <f t="shared" si="17"/>
        <v>0.169222230193886</v>
      </c>
      <c r="L46">
        <f t="shared" si="4"/>
        <v>5.84</v>
      </c>
      <c r="M46">
        <f t="shared" si="5"/>
        <v>-0.5703524129032256</v>
      </c>
      <c r="N46">
        <f t="shared" si="18"/>
        <v>5.867785091063282</v>
      </c>
      <c r="O46">
        <f t="shared" si="19"/>
        <v>34.675025168621644</v>
      </c>
      <c r="P46">
        <f t="shared" si="20"/>
        <v>8.521102805239185</v>
      </c>
      <c r="R46">
        <f t="shared" si="6"/>
        <v>0.18226602654994134</v>
      </c>
      <c r="S46">
        <f t="shared" si="7"/>
        <v>-0.9089869508091372</v>
      </c>
      <c r="T46">
        <f t="shared" si="21"/>
        <v>0.8822660265499414</v>
      </c>
      <c r="U46">
        <f t="shared" si="22"/>
        <v>-1.3842806282284918</v>
      </c>
      <c r="V46">
        <f t="shared" si="8"/>
        <v>0.17645320530998826</v>
      </c>
      <c r="W46">
        <f t="shared" si="9"/>
        <v>-0.2768561256456984</v>
      </c>
      <c r="X46">
        <f t="shared" si="10"/>
        <v>0.3283063325184508</v>
      </c>
      <c r="Y46">
        <f t="shared" si="11"/>
        <v>6.058719231859929</v>
      </c>
      <c r="Z46">
        <f t="shared" si="12"/>
        <v>-1.6611367538741904</v>
      </c>
      <c r="AA46">
        <f t="shared" si="13"/>
        <v>6.282312794312382</v>
      </c>
      <c r="AB46">
        <f t="shared" si="23"/>
        <v>19.13552122531574</v>
      </c>
      <c r="AC46">
        <f t="shared" si="24"/>
        <v>7.958852358524222</v>
      </c>
      <c r="AD46">
        <f t="shared" si="14"/>
        <v>1.0395709463058296</v>
      </c>
      <c r="AE46">
        <f t="shared" si="25"/>
        <v>8.273791677859409</v>
      </c>
    </row>
    <row r="47" spans="5:31" ht="13.5">
      <c r="E47">
        <f t="shared" si="15"/>
        <v>80</v>
      </c>
      <c r="F47">
        <f t="shared" si="26"/>
        <v>502.656</v>
      </c>
      <c r="G47">
        <f t="shared" si="0"/>
        <v>0.7</v>
      </c>
      <c r="H47">
        <f t="shared" si="1"/>
        <v>-0.3738503999999998</v>
      </c>
      <c r="I47">
        <f t="shared" si="2"/>
        <v>0.13999999999999999</v>
      </c>
      <c r="J47">
        <f t="shared" si="3"/>
        <v>-0.07477007999999996</v>
      </c>
      <c r="K47">
        <f t="shared" si="17"/>
        <v>0.15871535799413486</v>
      </c>
      <c r="L47">
        <f t="shared" si="4"/>
        <v>5.84</v>
      </c>
      <c r="M47">
        <f t="shared" si="5"/>
        <v>-0.44862047999999977</v>
      </c>
      <c r="N47">
        <f t="shared" si="18"/>
        <v>5.857205847080622</v>
      </c>
      <c r="O47">
        <f t="shared" si="19"/>
        <v>36.903837921576994</v>
      </c>
      <c r="P47">
        <f t="shared" si="20"/>
        <v>8.536493561161292</v>
      </c>
      <c r="R47">
        <f t="shared" si="6"/>
        <v>0.17453038123798867</v>
      </c>
      <c r="S47">
        <f t="shared" si="7"/>
        <v>-0.597272164968442</v>
      </c>
      <c r="T47">
        <f t="shared" si="21"/>
        <v>0.8745303812379887</v>
      </c>
      <c r="U47">
        <f t="shared" si="22"/>
        <v>-0.9711225649684418</v>
      </c>
      <c r="V47">
        <f t="shared" si="8"/>
        <v>0.17490607624759774</v>
      </c>
      <c r="W47">
        <f t="shared" si="9"/>
        <v>-0.19422451299368837</v>
      </c>
      <c r="X47">
        <f t="shared" si="10"/>
        <v>0.2613719513566172</v>
      </c>
      <c r="Y47">
        <f t="shared" si="11"/>
        <v>6.049436457485586</v>
      </c>
      <c r="Z47">
        <f t="shared" si="12"/>
        <v>-1.1653470779621302</v>
      </c>
      <c r="AA47">
        <f t="shared" si="13"/>
        <v>6.160658671381708</v>
      </c>
      <c r="AB47">
        <f t="shared" si="23"/>
        <v>23.570465918035996</v>
      </c>
      <c r="AC47">
        <f t="shared" si="24"/>
        <v>8.116015294316904</v>
      </c>
      <c r="AD47">
        <f t="shared" si="14"/>
        <v>1.0172712932036616</v>
      </c>
      <c r="AE47">
        <f t="shared" si="25"/>
        <v>8.256189374110454</v>
      </c>
    </row>
    <row r="48" spans="5:31" ht="13.5">
      <c r="E48">
        <f t="shared" si="15"/>
        <v>82.5</v>
      </c>
      <c r="F48">
        <f t="shared" si="26"/>
        <v>518.364</v>
      </c>
      <c r="G48">
        <f t="shared" si="0"/>
        <v>0.7</v>
      </c>
      <c r="H48">
        <f t="shared" si="1"/>
        <v>-0.2758895999999995</v>
      </c>
      <c r="I48">
        <f t="shared" si="2"/>
        <v>0.13999999999999999</v>
      </c>
      <c r="J48">
        <f t="shared" si="3"/>
        <v>-0.0551779199999999</v>
      </c>
      <c r="K48">
        <f t="shared" si="17"/>
        <v>0.1504812375531461</v>
      </c>
      <c r="L48">
        <f t="shared" si="4"/>
        <v>5.84</v>
      </c>
      <c r="M48">
        <f t="shared" si="5"/>
        <v>-0.3310675199999994</v>
      </c>
      <c r="N48">
        <f t="shared" si="18"/>
        <v>5.849376522570499</v>
      </c>
      <c r="O48">
        <f t="shared" si="19"/>
        <v>38.87113515068382</v>
      </c>
      <c r="P48">
        <f t="shared" si="20"/>
        <v>8.547919561524068</v>
      </c>
      <c r="R48">
        <f t="shared" si="6"/>
        <v>0.17009820472119652</v>
      </c>
      <c r="S48">
        <f t="shared" si="7"/>
        <v>-0.2960817980437273</v>
      </c>
      <c r="T48">
        <f t="shared" si="21"/>
        <v>0.8700982047211965</v>
      </c>
      <c r="U48">
        <f t="shared" si="22"/>
        <v>-0.5719713980437269</v>
      </c>
      <c r="V48">
        <f t="shared" si="8"/>
        <v>0.1740196409442393</v>
      </c>
      <c r="W48">
        <f t="shared" si="9"/>
        <v>-0.11439427960874538</v>
      </c>
      <c r="X48">
        <f t="shared" si="10"/>
        <v>0.2082519787218498</v>
      </c>
      <c r="Y48">
        <f t="shared" si="11"/>
        <v>6.044117845665436</v>
      </c>
      <c r="Z48">
        <f t="shared" si="12"/>
        <v>-0.6863656776524723</v>
      </c>
      <c r="AA48">
        <f t="shared" si="13"/>
        <v>6.082964604183616</v>
      </c>
      <c r="AB48">
        <f t="shared" si="23"/>
        <v>29.209636525510675</v>
      </c>
      <c r="AC48">
        <f t="shared" si="24"/>
        <v>8.219676301521142</v>
      </c>
      <c r="AD48">
        <f t="shared" si="14"/>
        <v>1.0042714937824775</v>
      </c>
      <c r="AE48">
        <f t="shared" si="25"/>
        <v>8.254786597737068</v>
      </c>
    </row>
    <row r="49" spans="5:31" ht="13.5">
      <c r="E49">
        <f t="shared" si="15"/>
        <v>85</v>
      </c>
      <c r="F49">
        <f t="shared" si="26"/>
        <v>534.072</v>
      </c>
      <c r="G49">
        <f t="shared" si="0"/>
        <v>0.7</v>
      </c>
      <c r="H49">
        <f t="shared" si="1"/>
        <v>-0.18110399999999993</v>
      </c>
      <c r="I49">
        <f t="shared" si="2"/>
        <v>0.13999999999999999</v>
      </c>
      <c r="J49">
        <f t="shared" si="3"/>
        <v>-0.036220799999999984</v>
      </c>
      <c r="K49">
        <f t="shared" si="17"/>
        <v>0.14460963437005156</v>
      </c>
      <c r="L49">
        <f t="shared" si="4"/>
        <v>5.84</v>
      </c>
      <c r="M49">
        <f t="shared" si="5"/>
        <v>-0.2173247999999999</v>
      </c>
      <c r="N49">
        <f t="shared" si="18"/>
        <v>5.844042271296045</v>
      </c>
      <c r="O49">
        <f t="shared" si="19"/>
        <v>40.412537496231565</v>
      </c>
      <c r="P49">
        <f t="shared" si="20"/>
        <v>8.555721823844953</v>
      </c>
      <c r="R49">
        <f t="shared" si="6"/>
        <v>0.16865431579855072</v>
      </c>
      <c r="S49">
        <f t="shared" si="7"/>
        <v>2.3475861226298296E-05</v>
      </c>
      <c r="T49">
        <f t="shared" si="21"/>
        <v>0.8686543157985507</v>
      </c>
      <c r="U49">
        <f t="shared" si="22"/>
        <v>-0.18108052413877362</v>
      </c>
      <c r="V49">
        <f t="shared" si="8"/>
        <v>0.17373086315971015</v>
      </c>
      <c r="W49">
        <f t="shared" si="9"/>
        <v>-0.036216104827754725</v>
      </c>
      <c r="X49">
        <f t="shared" si="10"/>
        <v>0.17746554331225217</v>
      </c>
      <c r="Y49">
        <f t="shared" si="11"/>
        <v>6.042385178958261</v>
      </c>
      <c r="Z49">
        <f t="shared" si="12"/>
        <v>-0.21729662896652835</v>
      </c>
      <c r="AA49">
        <f t="shared" si="13"/>
        <v>6.046291133898092</v>
      </c>
      <c r="AB49">
        <f t="shared" si="23"/>
        <v>34.07022580862128</v>
      </c>
      <c r="AC49">
        <f t="shared" si="24"/>
        <v>8.269532328616899</v>
      </c>
      <c r="AD49">
        <f t="shared" si="14"/>
        <v>1.00000000002691</v>
      </c>
      <c r="AE49">
        <f t="shared" si="25"/>
        <v>8.269532328839432</v>
      </c>
    </row>
    <row r="50" spans="5:31" ht="13.5">
      <c r="E50">
        <f t="shared" si="15"/>
        <v>87.5</v>
      </c>
      <c r="F50">
        <f t="shared" si="26"/>
        <v>549.78</v>
      </c>
      <c r="G50">
        <f t="shared" si="0"/>
        <v>0.7</v>
      </c>
      <c r="H50">
        <f t="shared" si="1"/>
        <v>-0.08922143999999999</v>
      </c>
      <c r="I50">
        <f t="shared" si="2"/>
        <v>0.13999999999999999</v>
      </c>
      <c r="J50">
        <f t="shared" si="3"/>
        <v>-0.017844287999999996</v>
      </c>
      <c r="K50">
        <f t="shared" si="17"/>
        <v>0.14113262774506447</v>
      </c>
      <c r="L50">
        <f t="shared" si="4"/>
        <v>5.84</v>
      </c>
      <c r="M50">
        <f t="shared" si="5"/>
        <v>-0.10706572799999997</v>
      </c>
      <c r="N50">
        <f t="shared" si="18"/>
        <v>5.840981344783783</v>
      </c>
      <c r="O50">
        <f t="shared" si="19"/>
        <v>41.38647057103383</v>
      </c>
      <c r="P50">
        <f t="shared" si="20"/>
        <v>8.56020539162514</v>
      </c>
      <c r="R50">
        <f t="shared" si="6"/>
        <v>0.170098666603009</v>
      </c>
      <c r="S50">
        <f t="shared" si="7"/>
        <v>0.29612914954249797</v>
      </c>
      <c r="T50">
        <f t="shared" si="21"/>
        <v>0.8700986666030089</v>
      </c>
      <c r="U50">
        <f t="shared" si="22"/>
        <v>0.206907709542498</v>
      </c>
      <c r="V50">
        <f t="shared" si="8"/>
        <v>0.17401973332060178</v>
      </c>
      <c r="W50">
        <f t="shared" si="9"/>
        <v>0.041381541908499596</v>
      </c>
      <c r="X50">
        <f t="shared" si="10"/>
        <v>0.17887229968806873</v>
      </c>
      <c r="Y50">
        <f t="shared" si="11"/>
        <v>6.044118399923611</v>
      </c>
      <c r="Z50">
        <f t="shared" si="12"/>
        <v>0.24828925145099756</v>
      </c>
      <c r="AA50">
        <f t="shared" si="13"/>
        <v>6.04921604711563</v>
      </c>
      <c r="AB50">
        <f t="shared" si="23"/>
        <v>33.81862959029832</v>
      </c>
      <c r="AC50">
        <f t="shared" si="24"/>
        <v>8.265533849438368</v>
      </c>
      <c r="AD50">
        <f t="shared" si="14"/>
        <v>1.004272857272538</v>
      </c>
      <c r="AE50">
        <f t="shared" si="25"/>
        <v>8.30085129585835</v>
      </c>
    </row>
    <row r="51" spans="5:31" ht="13.5">
      <c r="E51">
        <f t="shared" si="15"/>
        <v>90</v>
      </c>
      <c r="F51">
        <f t="shared" si="26"/>
        <v>565.4879999999999</v>
      </c>
      <c r="G51">
        <f t="shared" si="0"/>
        <v>0.7</v>
      </c>
      <c r="H51">
        <f t="shared" si="1"/>
        <v>0</v>
      </c>
      <c r="I51">
        <f t="shared" si="2"/>
        <v>0.13999999999999999</v>
      </c>
      <c r="J51">
        <f t="shared" si="3"/>
        <v>0</v>
      </c>
      <c r="K51">
        <f t="shared" si="17"/>
        <v>0.13999999999999999</v>
      </c>
      <c r="L51">
        <f t="shared" si="4"/>
        <v>5.84</v>
      </c>
      <c r="M51">
        <f t="shared" si="5"/>
        <v>0</v>
      </c>
      <c r="N51">
        <f t="shared" si="18"/>
        <v>5.84</v>
      </c>
      <c r="O51">
        <f t="shared" si="19"/>
        <v>41.714285714285715</v>
      </c>
      <c r="P51">
        <f t="shared" si="20"/>
        <v>8.561643835616438</v>
      </c>
      <c r="R51">
        <f t="shared" si="6"/>
        <v>0.17453133721240358</v>
      </c>
      <c r="S51">
        <f t="shared" si="7"/>
        <v>0.59732074325805</v>
      </c>
      <c r="T51">
        <f t="shared" si="21"/>
        <v>0.8745313372124035</v>
      </c>
      <c r="U51">
        <f t="shared" si="22"/>
        <v>0.59732074325805</v>
      </c>
      <c r="V51">
        <f t="shared" si="8"/>
        <v>0.1749062674424807</v>
      </c>
      <c r="W51">
        <f t="shared" si="9"/>
        <v>0.11946414865161</v>
      </c>
      <c r="X51">
        <f t="shared" si="10"/>
        <v>0.21181096573056493</v>
      </c>
      <c r="Y51">
        <f t="shared" si="11"/>
        <v>6.049437604654884</v>
      </c>
      <c r="Z51">
        <f t="shared" si="12"/>
        <v>0.71678489190966</v>
      </c>
      <c r="AA51">
        <f t="shared" si="13"/>
        <v>6.091754748336686</v>
      </c>
      <c r="AB51">
        <f t="shared" si="23"/>
        <v>28.760336969926897</v>
      </c>
      <c r="AC51">
        <f t="shared" si="24"/>
        <v>8.207815656671368</v>
      </c>
      <c r="AD51">
        <f t="shared" si="14"/>
        <v>1.0172740792057056</v>
      </c>
      <c r="AE51">
        <f t="shared" si="25"/>
        <v>8.34959811443054</v>
      </c>
    </row>
    <row r="52" spans="5:31" ht="13.5">
      <c r="E52">
        <f t="shared" si="15"/>
        <v>92.5</v>
      </c>
      <c r="F52">
        <f t="shared" si="26"/>
        <v>581.196</v>
      </c>
      <c r="G52">
        <f t="shared" si="0"/>
        <v>0.7</v>
      </c>
      <c r="H52">
        <f t="shared" si="1"/>
        <v>0.08677608648648683</v>
      </c>
      <c r="I52">
        <f t="shared" si="2"/>
        <v>0.13999999999999999</v>
      </c>
      <c r="J52">
        <f t="shared" si="3"/>
        <v>0.017355217297297366</v>
      </c>
      <c r="K52">
        <f t="shared" si="17"/>
        <v>0.14107162566383222</v>
      </c>
      <c r="L52">
        <f t="shared" si="4"/>
        <v>5.84</v>
      </c>
      <c r="M52">
        <f t="shared" si="5"/>
        <v>0.1041313037837842</v>
      </c>
      <c r="N52">
        <f t="shared" si="18"/>
        <v>5.840928293381773</v>
      </c>
      <c r="O52">
        <f t="shared" si="19"/>
        <v>41.40399081598777</v>
      </c>
      <c r="P52">
        <f t="shared" si="20"/>
        <v>8.56028314140646</v>
      </c>
      <c r="R52">
        <f t="shared" si="6"/>
        <v>0.18226754591245337</v>
      </c>
      <c r="S52">
        <f t="shared" si="7"/>
        <v>0.909037669358593</v>
      </c>
      <c r="T52">
        <f t="shared" si="21"/>
        <v>0.8822675459124534</v>
      </c>
      <c r="U52">
        <f t="shared" si="22"/>
        <v>0.9958137558450798</v>
      </c>
      <c r="V52">
        <f t="shared" si="8"/>
        <v>0.17645350918249067</v>
      </c>
      <c r="W52">
        <f t="shared" si="9"/>
        <v>0.19916275116901597</v>
      </c>
      <c r="X52">
        <f t="shared" si="10"/>
        <v>0.2660857800710641</v>
      </c>
      <c r="Y52">
        <f t="shared" si="11"/>
        <v>6.058721055094944</v>
      </c>
      <c r="Z52">
        <f t="shared" si="12"/>
        <v>1.1949765070140959</v>
      </c>
      <c r="AA52">
        <f t="shared" si="13"/>
        <v>6.175440848697881</v>
      </c>
      <c r="AB52">
        <f t="shared" si="23"/>
        <v>23.20845874232209</v>
      </c>
      <c r="AC52">
        <f t="shared" si="24"/>
        <v>8.096587956233558</v>
      </c>
      <c r="AD52">
        <f t="shared" si="14"/>
        <v>1.0395752792082984</v>
      </c>
      <c r="AE52">
        <f t="shared" si="25"/>
        <v>8.417012685236047</v>
      </c>
    </row>
    <row r="53" spans="5:31" ht="13.5">
      <c r="E53">
        <f t="shared" si="15"/>
        <v>95</v>
      </c>
      <c r="F53">
        <f t="shared" si="26"/>
        <v>596.904</v>
      </c>
      <c r="G53">
        <f t="shared" si="0"/>
        <v>0.7</v>
      </c>
      <c r="H53">
        <f t="shared" si="1"/>
        <v>0.17129987368421085</v>
      </c>
      <c r="I53">
        <f t="shared" si="2"/>
        <v>0.13999999999999999</v>
      </c>
      <c r="J53">
        <f t="shared" si="3"/>
        <v>0.03425997473684217</v>
      </c>
      <c r="K53">
        <f t="shared" si="17"/>
        <v>0.1441310024559916</v>
      </c>
      <c r="L53">
        <f t="shared" si="4"/>
        <v>5.84</v>
      </c>
      <c r="M53">
        <f t="shared" si="5"/>
        <v>0.20555984842105302</v>
      </c>
      <c r="N53">
        <f t="shared" si="18"/>
        <v>5.843616590030773</v>
      </c>
      <c r="O53">
        <f t="shared" si="19"/>
        <v>40.54378648906601</v>
      </c>
      <c r="P53">
        <f t="shared" si="20"/>
        <v>8.556345069815182</v>
      </c>
      <c r="R53">
        <f t="shared" si="6"/>
        <v>0.193886640630882</v>
      </c>
      <c r="S53">
        <f t="shared" si="7"/>
        <v>1.2374804658131233</v>
      </c>
      <c r="T53">
        <f t="shared" si="21"/>
        <v>0.893886640630882</v>
      </c>
      <c r="U53">
        <f t="shared" si="22"/>
        <v>1.4087803394973342</v>
      </c>
      <c r="V53">
        <f t="shared" si="8"/>
        <v>0.1787773281261764</v>
      </c>
      <c r="W53">
        <f t="shared" si="9"/>
        <v>0.28175606789946683</v>
      </c>
      <c r="X53">
        <f t="shared" si="10"/>
        <v>0.333688200046246</v>
      </c>
      <c r="Y53">
        <f t="shared" si="11"/>
        <v>6.072663968757058</v>
      </c>
      <c r="Z53">
        <f t="shared" si="12"/>
        <v>1.690536407396801</v>
      </c>
      <c r="AA53">
        <f t="shared" si="13"/>
        <v>6.30358318912143</v>
      </c>
      <c r="AB53">
        <f t="shared" si="23"/>
        <v>18.89063859089957</v>
      </c>
      <c r="AC53">
        <f t="shared" si="24"/>
        <v>7.9319965327480375</v>
      </c>
      <c r="AD53">
        <f t="shared" si="14"/>
        <v>1.0721985447129894</v>
      </c>
      <c r="AE53">
        <f t="shared" si="25"/>
        <v>8.504675139080923</v>
      </c>
    </row>
    <row r="54" spans="5:31" ht="13.5">
      <c r="E54">
        <f t="shared" si="15"/>
        <v>97.5</v>
      </c>
      <c r="F54">
        <f t="shared" si="26"/>
        <v>612.612</v>
      </c>
      <c r="G54">
        <f t="shared" si="0"/>
        <v>0.7</v>
      </c>
      <c r="H54">
        <f t="shared" si="1"/>
        <v>0.25374461538461546</v>
      </c>
      <c r="I54">
        <f t="shared" si="2"/>
        <v>0.13999999999999999</v>
      </c>
      <c r="J54">
        <f t="shared" si="3"/>
        <v>0.050748923076923094</v>
      </c>
      <c r="K54">
        <f t="shared" si="17"/>
        <v>0.14891424778531923</v>
      </c>
      <c r="L54">
        <f t="shared" si="4"/>
        <v>5.84</v>
      </c>
      <c r="M54">
        <f t="shared" si="5"/>
        <v>0.3044935384615386</v>
      </c>
      <c r="N54">
        <f t="shared" si="18"/>
        <v>5.847932653080473</v>
      </c>
      <c r="O54">
        <f t="shared" si="19"/>
        <v>39.270471026460065</v>
      </c>
      <c r="P54">
        <f t="shared" si="20"/>
        <v>8.55003006466941</v>
      </c>
      <c r="R54">
        <f t="shared" si="6"/>
        <v>0.21032862313769757</v>
      </c>
      <c r="S54">
        <f t="shared" si="7"/>
        <v>1.590138955299323</v>
      </c>
      <c r="T54">
        <f t="shared" si="21"/>
        <v>0.9103286231376975</v>
      </c>
      <c r="U54">
        <f t="shared" si="22"/>
        <v>1.8438835706839385</v>
      </c>
      <c r="V54">
        <f t="shared" si="8"/>
        <v>0.1820657246275395</v>
      </c>
      <c r="W54">
        <f t="shared" si="9"/>
        <v>0.3687767141367877</v>
      </c>
      <c r="X54">
        <f t="shared" si="10"/>
        <v>0.4112714346677594</v>
      </c>
      <c r="Y54">
        <f t="shared" si="11"/>
        <v>6.092394347765238</v>
      </c>
      <c r="Z54">
        <f t="shared" si="12"/>
        <v>2.212660284820726</v>
      </c>
      <c r="AA54">
        <f t="shared" si="13"/>
        <v>6.4817539620618705</v>
      </c>
      <c r="AB54">
        <f t="shared" si="23"/>
        <v>15.760282421019774</v>
      </c>
      <c r="AC54">
        <f t="shared" si="24"/>
        <v>7.713961420420039</v>
      </c>
      <c r="AD54">
        <f t="shared" si="14"/>
        <v>1.1167358540897945</v>
      </c>
      <c r="AE54">
        <f t="shared" si="25"/>
        <v>8.614457295248496</v>
      </c>
    </row>
    <row r="55" spans="5:31" ht="13.5">
      <c r="E55">
        <f t="shared" si="15"/>
        <v>100</v>
      </c>
      <c r="F55">
        <f t="shared" si="26"/>
        <v>628.3199999999999</v>
      </c>
      <c r="G55">
        <f t="shared" si="0"/>
        <v>0.7</v>
      </c>
      <c r="H55">
        <f t="shared" si="1"/>
        <v>0.3342662399999998</v>
      </c>
      <c r="I55">
        <f t="shared" si="2"/>
        <v>0.13999999999999999</v>
      </c>
      <c r="J55">
        <f t="shared" si="3"/>
        <v>0.06685324799999996</v>
      </c>
      <c r="K55">
        <f t="shared" si="17"/>
        <v>0.155143020365563</v>
      </c>
      <c r="L55">
        <f t="shared" si="4"/>
        <v>5.84</v>
      </c>
      <c r="M55">
        <f t="shared" si="5"/>
        <v>0.40111948799999975</v>
      </c>
      <c r="N55">
        <f t="shared" si="18"/>
        <v>5.8537592061557655</v>
      </c>
      <c r="O55">
        <f t="shared" si="19"/>
        <v>37.73137323459716</v>
      </c>
      <c r="P55">
        <f t="shared" si="20"/>
        <v>8.541519772015974</v>
      </c>
      <c r="R55">
        <f t="shared" si="6"/>
        <v>0.2330673364929005</v>
      </c>
      <c r="S55">
        <f t="shared" si="7"/>
        <v>1.976543239912787</v>
      </c>
      <c r="T55">
        <f t="shared" si="21"/>
        <v>0.9330673364929005</v>
      </c>
      <c r="U55">
        <f t="shared" si="22"/>
        <v>2.3108094799127867</v>
      </c>
      <c r="V55">
        <f t="shared" si="8"/>
        <v>0.1866134672985801</v>
      </c>
      <c r="W55">
        <f t="shared" si="9"/>
        <v>0.46216189598255736</v>
      </c>
      <c r="X55">
        <f t="shared" si="10"/>
        <v>0.49841569425068305</v>
      </c>
      <c r="Y55">
        <f t="shared" si="11"/>
        <v>6.11968080379148</v>
      </c>
      <c r="Z55">
        <f t="shared" si="12"/>
        <v>2.7729713758953443</v>
      </c>
      <c r="AA55">
        <f t="shared" si="13"/>
        <v>6.718620646518811</v>
      </c>
      <c r="AB55">
        <f t="shared" si="23"/>
        <v>13.47995403037934</v>
      </c>
      <c r="AC55">
        <f t="shared" si="24"/>
        <v>7.44200374312055</v>
      </c>
      <c r="AD55">
        <f t="shared" si="14"/>
        <v>1.1755523580817517</v>
      </c>
      <c r="AE55">
        <f t="shared" si="25"/>
        <v>8.748465049078586</v>
      </c>
    </row>
    <row r="56" spans="5:31" ht="13.5">
      <c r="E56">
        <f t="shared" si="15"/>
        <v>102.5</v>
      </c>
      <c r="F56">
        <f t="shared" si="26"/>
        <v>644.028</v>
      </c>
      <c r="G56">
        <f t="shared" si="0"/>
        <v>0.7</v>
      </c>
      <c r="H56">
        <f t="shared" si="1"/>
        <v>0.4130054634146343</v>
      </c>
      <c r="I56">
        <f t="shared" si="2"/>
        <v>0.13999999999999999</v>
      </c>
      <c r="J56">
        <f t="shared" si="3"/>
        <v>0.08260109268292685</v>
      </c>
      <c r="K56">
        <f t="shared" si="17"/>
        <v>0.16255134731036058</v>
      </c>
      <c r="L56">
        <f t="shared" si="4"/>
        <v>5.84</v>
      </c>
      <c r="M56">
        <f t="shared" si="5"/>
        <v>0.4956065560975611</v>
      </c>
      <c r="N56">
        <f t="shared" si="18"/>
        <v>5.860991883499488</v>
      </c>
      <c r="O56">
        <f t="shared" si="19"/>
        <v>36.056249182044915</v>
      </c>
      <c r="P56">
        <f t="shared" si="20"/>
        <v>8.530979225677743</v>
      </c>
      <c r="R56">
        <f t="shared" si="6"/>
        <v>0.2644193263577692</v>
      </c>
      <c r="S56">
        <f t="shared" si="7"/>
        <v>2.4094096171010837</v>
      </c>
      <c r="T56">
        <f t="shared" si="21"/>
        <v>0.9644193263577692</v>
      </c>
      <c r="U56">
        <f t="shared" si="22"/>
        <v>2.822415080515718</v>
      </c>
      <c r="V56">
        <f t="shared" si="8"/>
        <v>0.19288386527155382</v>
      </c>
      <c r="W56">
        <f t="shared" si="9"/>
        <v>0.5644830161031436</v>
      </c>
      <c r="X56">
        <f t="shared" si="10"/>
        <v>0.5965276698955353</v>
      </c>
      <c r="Y56">
        <f t="shared" si="11"/>
        <v>6.157303191629323</v>
      </c>
      <c r="Z56">
        <f t="shared" si="12"/>
        <v>3.3868980966188613</v>
      </c>
      <c r="AA56">
        <f t="shared" si="13"/>
        <v>7.027336715323175</v>
      </c>
      <c r="AB56">
        <f t="shared" si="23"/>
        <v>11.780403609029253</v>
      </c>
      <c r="AC56">
        <f t="shared" si="24"/>
        <v>7.1150710468981115</v>
      </c>
      <c r="AD56">
        <f t="shared" si="14"/>
        <v>1.2521255216125335</v>
      </c>
      <c r="AE56">
        <f t="shared" si="25"/>
        <v>8.908962045907533</v>
      </c>
    </row>
    <row r="57" spans="5:31" ht="13.5">
      <c r="E57">
        <f t="shared" si="15"/>
        <v>105</v>
      </c>
      <c r="F57">
        <f t="shared" si="26"/>
        <v>659.736</v>
      </c>
      <c r="G57">
        <f t="shared" si="0"/>
        <v>0.7</v>
      </c>
      <c r="H57">
        <f t="shared" si="1"/>
        <v>0.4900896000000001</v>
      </c>
      <c r="I57">
        <f t="shared" si="2"/>
        <v>0.13999999999999999</v>
      </c>
      <c r="J57">
        <f t="shared" si="3"/>
        <v>0.09801792000000002</v>
      </c>
      <c r="K57">
        <f t="shared" si="17"/>
        <v>0.17090205569602257</v>
      </c>
      <c r="L57">
        <f t="shared" si="4"/>
        <v>5.84</v>
      </c>
      <c r="M57">
        <f t="shared" si="5"/>
        <v>0.5881075200000001</v>
      </c>
      <c r="N57">
        <f t="shared" si="18"/>
        <v>5.869537499248177</v>
      </c>
      <c r="O57">
        <f t="shared" si="19"/>
        <v>34.34445229663074</v>
      </c>
      <c r="P57">
        <f t="shared" si="20"/>
        <v>8.518558746137058</v>
      </c>
      <c r="R57">
        <f t="shared" si="6"/>
        <v>0.308110584689435</v>
      </c>
      <c r="S57">
        <f t="shared" si="7"/>
        <v>2.9064955754412916</v>
      </c>
      <c r="T57">
        <f t="shared" si="21"/>
        <v>1.008110584689435</v>
      </c>
      <c r="U57">
        <f t="shared" si="22"/>
        <v>3.3965851754412917</v>
      </c>
      <c r="V57">
        <f t="shared" si="8"/>
        <v>0.20162211693788698</v>
      </c>
      <c r="W57">
        <f t="shared" si="9"/>
        <v>0.6793170350882584</v>
      </c>
      <c r="X57">
        <f t="shared" si="10"/>
        <v>0.7086064579155464</v>
      </c>
      <c r="Y57">
        <f t="shared" si="11"/>
        <v>6.209732701627322</v>
      </c>
      <c r="Z57">
        <f t="shared" si="12"/>
        <v>4.07590221052955</v>
      </c>
      <c r="AA57">
        <f t="shared" si="13"/>
        <v>7.427904082273777</v>
      </c>
      <c r="AB57">
        <f t="shared" si="23"/>
        <v>10.482410933882646</v>
      </c>
      <c r="AC57">
        <f t="shared" si="24"/>
        <v>6.73137394427613</v>
      </c>
      <c r="AD57">
        <f t="shared" si="14"/>
        <v>1.3516199069328507</v>
      </c>
      <c r="AE57">
        <f t="shared" si="25"/>
        <v>9.09825902409272</v>
      </c>
    </row>
    <row r="58" spans="5:31" ht="13.5">
      <c r="E58">
        <f t="shared" si="15"/>
        <v>107.5</v>
      </c>
      <c r="F58">
        <f t="shared" si="26"/>
        <v>675.444</v>
      </c>
      <c r="G58">
        <f t="shared" si="0"/>
        <v>0.7</v>
      </c>
      <c r="H58">
        <f t="shared" si="1"/>
        <v>0.5656341209302327</v>
      </c>
      <c r="I58">
        <f t="shared" si="2"/>
        <v>0.13999999999999999</v>
      </c>
      <c r="J58">
        <f t="shared" si="3"/>
        <v>0.11312682418604654</v>
      </c>
      <c r="K58">
        <f t="shared" si="17"/>
        <v>0.179993550857859</v>
      </c>
      <c r="L58">
        <f t="shared" si="4"/>
        <v>5.84</v>
      </c>
      <c r="M58">
        <f t="shared" si="5"/>
        <v>0.6787609451162793</v>
      </c>
      <c r="N58">
        <f t="shared" si="18"/>
        <v>5.8793125806181745</v>
      </c>
      <c r="O58">
        <f t="shared" si="19"/>
        <v>32.66401797507218</v>
      </c>
      <c r="P58">
        <f t="shared" si="20"/>
        <v>8.504395592918586</v>
      </c>
      <c r="R58">
        <f t="shared" si="6"/>
        <v>0.37036811016185583</v>
      </c>
      <c r="S58">
        <f t="shared" si="7"/>
        <v>3.493776789696513</v>
      </c>
      <c r="T58">
        <f t="shared" si="21"/>
        <v>1.0703681101618558</v>
      </c>
      <c r="U58">
        <f t="shared" si="22"/>
        <v>4.059410910626745</v>
      </c>
      <c r="V58">
        <f t="shared" si="8"/>
        <v>0.21407362203237118</v>
      </c>
      <c r="W58">
        <f t="shared" si="9"/>
        <v>0.811882182125349</v>
      </c>
      <c r="X58">
        <f t="shared" si="10"/>
        <v>0.8396309863878756</v>
      </c>
      <c r="Y58">
        <f t="shared" si="11"/>
        <v>6.284441732194227</v>
      </c>
      <c r="Z58">
        <f t="shared" si="12"/>
        <v>4.871293092752094</v>
      </c>
      <c r="AA58">
        <f t="shared" si="13"/>
        <v>7.951333490732145</v>
      </c>
      <c r="AB58">
        <f t="shared" si="23"/>
        <v>9.470033407103141</v>
      </c>
      <c r="AC58">
        <f t="shared" si="24"/>
        <v>6.288253417905138</v>
      </c>
      <c r="AD58">
        <f t="shared" si="14"/>
        <v>1.4818971514713755</v>
      </c>
      <c r="AE58">
        <f t="shared" si="25"/>
        <v>9.318544827723764</v>
      </c>
    </row>
    <row r="59" spans="5:31" ht="13.5">
      <c r="E59">
        <f t="shared" si="15"/>
        <v>110</v>
      </c>
      <c r="F59">
        <f t="shared" si="26"/>
        <v>691.152</v>
      </c>
      <c r="G59">
        <f t="shared" si="0"/>
        <v>0.7</v>
      </c>
      <c r="H59">
        <f t="shared" si="1"/>
        <v>0.6397440000000003</v>
      </c>
      <c r="I59">
        <f t="shared" si="2"/>
        <v>0.13999999999999999</v>
      </c>
      <c r="J59">
        <f t="shared" si="3"/>
        <v>0.12794880000000006</v>
      </c>
      <c r="K59">
        <f t="shared" si="17"/>
        <v>0.18965994680332485</v>
      </c>
      <c r="L59">
        <f t="shared" si="4"/>
        <v>5.84</v>
      </c>
      <c r="M59">
        <f t="shared" si="5"/>
        <v>0.7676928000000003</v>
      </c>
      <c r="N59">
        <f t="shared" si="18"/>
        <v>5.890242120250392</v>
      </c>
      <c r="O59">
        <f t="shared" si="19"/>
        <v>31.056858443382904</v>
      </c>
      <c r="P59">
        <f t="shared" si="20"/>
        <v>8.488615404806911</v>
      </c>
      <c r="R59">
        <f t="shared" si="6"/>
        <v>0.46216353075922983</v>
      </c>
      <c r="S59">
        <f t="shared" si="7"/>
        <v>4.211226286847403</v>
      </c>
      <c r="T59">
        <f t="shared" si="21"/>
        <v>1.1621635307592297</v>
      </c>
      <c r="U59">
        <f t="shared" si="22"/>
        <v>4.850970286847403</v>
      </c>
      <c r="V59">
        <f t="shared" si="8"/>
        <v>0.23243270615184594</v>
      </c>
      <c r="W59">
        <f t="shared" si="9"/>
        <v>0.9701940573694806</v>
      </c>
      <c r="X59">
        <f t="shared" si="10"/>
        <v>0.9976479698992653</v>
      </c>
      <c r="Y59">
        <f t="shared" si="11"/>
        <v>6.394596236911076</v>
      </c>
      <c r="Z59">
        <f t="shared" si="12"/>
        <v>5.821164344216884</v>
      </c>
      <c r="AA59">
        <f t="shared" si="13"/>
        <v>8.647358865890746</v>
      </c>
      <c r="AB59">
        <f t="shared" si="23"/>
        <v>8.667745664599396</v>
      </c>
      <c r="AC59">
        <f t="shared" si="24"/>
        <v>5.782112292948027</v>
      </c>
      <c r="AD59">
        <f t="shared" si="14"/>
        <v>1.6553853471280209</v>
      </c>
      <c r="AE59">
        <f t="shared" si="25"/>
        <v>9.571623965194966</v>
      </c>
    </row>
    <row r="60" spans="5:31" ht="13.5">
      <c r="E60">
        <f t="shared" si="15"/>
        <v>112.5</v>
      </c>
      <c r="F60">
        <f t="shared" si="26"/>
        <v>706.86</v>
      </c>
      <c r="G60">
        <f t="shared" si="0"/>
        <v>0.7</v>
      </c>
      <c r="H60">
        <f t="shared" si="1"/>
        <v>0.7125148800000003</v>
      </c>
      <c r="I60">
        <f t="shared" si="2"/>
        <v>0.13999999999999999</v>
      </c>
      <c r="J60">
        <f t="shared" si="3"/>
        <v>0.14250297600000006</v>
      </c>
      <c r="K60">
        <f t="shared" si="17"/>
        <v>0.19976761040983743</v>
      </c>
      <c r="L60">
        <f t="shared" si="4"/>
        <v>5.84</v>
      </c>
      <c r="M60">
        <f t="shared" si="5"/>
        <v>0.8550178560000004</v>
      </c>
      <c r="N60">
        <f t="shared" si="18"/>
        <v>5.9022585112886095</v>
      </c>
      <c r="O60">
        <f t="shared" si="19"/>
        <v>29.545623032581243</v>
      </c>
      <c r="P60">
        <f t="shared" si="20"/>
        <v>8.471333457246988</v>
      </c>
      <c r="R60">
        <f t="shared" si="6"/>
        <v>0.6042260192418276</v>
      </c>
      <c r="S60">
        <f t="shared" si="7"/>
        <v>5.124085717026603</v>
      </c>
      <c r="T60">
        <f t="shared" si="21"/>
        <v>1.3042260192418276</v>
      </c>
      <c r="U60">
        <f t="shared" si="22"/>
        <v>5.836600597026604</v>
      </c>
      <c r="V60">
        <f t="shared" si="8"/>
        <v>0.2608452038483655</v>
      </c>
      <c r="W60">
        <f t="shared" si="9"/>
        <v>1.1673201194053209</v>
      </c>
      <c r="X60">
        <f t="shared" si="10"/>
        <v>1.1961088920073908</v>
      </c>
      <c r="Y60">
        <f t="shared" si="11"/>
        <v>6.565071223090193</v>
      </c>
      <c r="Z60">
        <f t="shared" si="12"/>
        <v>7.003920716431925</v>
      </c>
      <c r="AA60">
        <f t="shared" si="13"/>
        <v>9.599742994805187</v>
      </c>
      <c r="AB60">
        <f t="shared" si="23"/>
        <v>8.025810240984205</v>
      </c>
      <c r="AC60">
        <f t="shared" si="24"/>
        <v>5.208472771308258</v>
      </c>
      <c r="AD60">
        <f t="shared" si="14"/>
        <v>1.8927836766608492</v>
      </c>
      <c r="AE60">
        <f t="shared" si="25"/>
        <v>9.858512241864766</v>
      </c>
    </row>
    <row r="61" spans="5:31" ht="13.5">
      <c r="E61">
        <f t="shared" si="15"/>
        <v>115</v>
      </c>
      <c r="F61">
        <f t="shared" si="26"/>
        <v>722.568</v>
      </c>
      <c r="G61">
        <f t="shared" si="0"/>
        <v>0.7</v>
      </c>
      <c r="H61">
        <f t="shared" si="1"/>
        <v>0.7840340869565217</v>
      </c>
      <c r="I61">
        <f t="shared" si="2"/>
        <v>0.13999999999999999</v>
      </c>
      <c r="J61">
        <f t="shared" si="3"/>
        <v>0.15680681739130434</v>
      </c>
      <c r="K61">
        <f t="shared" si="17"/>
        <v>0.21021031844414742</v>
      </c>
      <c r="L61">
        <f t="shared" si="4"/>
        <v>5.84</v>
      </c>
      <c r="M61">
        <f t="shared" si="5"/>
        <v>0.9408409043478261</v>
      </c>
      <c r="N61">
        <f t="shared" si="18"/>
        <v>5.915300635411021</v>
      </c>
      <c r="O61">
        <f t="shared" si="19"/>
        <v>28.13991567679732</v>
      </c>
      <c r="P61">
        <f t="shared" si="20"/>
        <v>8.452655762022108</v>
      </c>
      <c r="R61">
        <f t="shared" si="6"/>
        <v>0.8395168912702597</v>
      </c>
      <c r="S61">
        <f t="shared" si="7"/>
        <v>6.346789434127362</v>
      </c>
      <c r="T61">
        <f t="shared" si="21"/>
        <v>1.5395168912702597</v>
      </c>
      <c r="U61">
        <f t="shared" si="22"/>
        <v>7.130823521083883</v>
      </c>
      <c r="V61">
        <f t="shared" si="8"/>
        <v>0.30790337825405195</v>
      </c>
      <c r="W61">
        <f t="shared" si="9"/>
        <v>1.4261647042167767</v>
      </c>
      <c r="X61">
        <f t="shared" si="10"/>
        <v>1.4590237331496647</v>
      </c>
      <c r="Y61">
        <f t="shared" si="11"/>
        <v>6.847420269524312</v>
      </c>
      <c r="Z61">
        <f t="shared" si="12"/>
        <v>8.55698822530066</v>
      </c>
      <c r="AA61">
        <f t="shared" si="13"/>
        <v>10.959434831934836</v>
      </c>
      <c r="AB61">
        <f t="shared" si="23"/>
        <v>7.51148496280878</v>
      </c>
      <c r="AC61">
        <f t="shared" si="24"/>
        <v>4.562279056060844</v>
      </c>
      <c r="AD61">
        <f t="shared" si="14"/>
        <v>2.231084349739357</v>
      </c>
      <c r="AE61">
        <f t="shared" si="25"/>
        <v>10.178829401120996</v>
      </c>
    </row>
    <row r="62" spans="5:31" ht="13.5">
      <c r="E62">
        <f t="shared" si="15"/>
        <v>117.5</v>
      </c>
      <c r="F62">
        <f t="shared" si="26"/>
        <v>738.276</v>
      </c>
      <c r="G62">
        <f t="shared" si="0"/>
        <v>0.7</v>
      </c>
      <c r="H62">
        <f t="shared" si="1"/>
        <v>0.8543815148936169</v>
      </c>
      <c r="I62">
        <f t="shared" si="2"/>
        <v>0.13999999999999999</v>
      </c>
      <c r="J62">
        <f t="shared" si="3"/>
        <v>0.1708763029787234</v>
      </c>
      <c r="K62">
        <f t="shared" si="17"/>
        <v>0.2209043026282568</v>
      </c>
      <c r="L62">
        <f t="shared" si="4"/>
        <v>5.84</v>
      </c>
      <c r="M62">
        <f t="shared" si="5"/>
        <v>1.0252578178723404</v>
      </c>
      <c r="N62">
        <f t="shared" si="18"/>
        <v>5.92931307936327</v>
      </c>
      <c r="O62">
        <f t="shared" si="19"/>
        <v>26.841093671865977</v>
      </c>
      <c r="P62">
        <f t="shared" si="20"/>
        <v>8.43268003068061</v>
      </c>
      <c r="R62">
        <f t="shared" si="6"/>
        <v>1.2690573277979118</v>
      </c>
      <c r="S62">
        <f t="shared" si="7"/>
        <v>8.099425372273522</v>
      </c>
      <c r="T62">
        <f t="shared" si="21"/>
        <v>1.9690573277979118</v>
      </c>
      <c r="U62">
        <f t="shared" si="22"/>
        <v>8.95380688716714</v>
      </c>
      <c r="V62">
        <f t="shared" si="8"/>
        <v>0.39381146555958235</v>
      </c>
      <c r="W62">
        <f t="shared" si="9"/>
        <v>1.790761377433428</v>
      </c>
      <c r="X62">
        <f t="shared" si="10"/>
        <v>1.8335522303205474</v>
      </c>
      <c r="Y62">
        <f t="shared" si="11"/>
        <v>7.362868793357494</v>
      </c>
      <c r="Z62">
        <f t="shared" si="12"/>
        <v>10.744568264600566</v>
      </c>
      <c r="AA62">
        <f t="shared" si="13"/>
        <v>13.025267139711925</v>
      </c>
      <c r="AB62">
        <f t="shared" si="23"/>
        <v>7.103842979937805</v>
      </c>
      <c r="AC62">
        <f t="shared" si="24"/>
        <v>3.8386928623949768</v>
      </c>
      <c r="AD62">
        <f t="shared" si="14"/>
        <v>2.7431015847155504</v>
      </c>
      <c r="AE62">
        <f t="shared" si="25"/>
        <v>10.529924474071933</v>
      </c>
    </row>
    <row r="63" spans="5:31" ht="13.5">
      <c r="E63">
        <f t="shared" si="15"/>
        <v>120</v>
      </c>
      <c r="F63">
        <f t="shared" si="26"/>
        <v>753.984</v>
      </c>
      <c r="G63">
        <f t="shared" si="0"/>
        <v>0.7</v>
      </c>
      <c r="H63">
        <f t="shared" si="1"/>
        <v>0.9236304000000004</v>
      </c>
      <c r="I63">
        <f t="shared" si="2"/>
        <v>0.13999999999999999</v>
      </c>
      <c r="J63">
        <f t="shared" si="3"/>
        <v>0.18472608000000007</v>
      </c>
      <c r="K63">
        <f t="shared" si="17"/>
        <v>0.2317837885447695</v>
      </c>
      <c r="L63">
        <f t="shared" si="4"/>
        <v>5.84</v>
      </c>
      <c r="M63">
        <f t="shared" si="5"/>
        <v>1.1083564800000003</v>
      </c>
      <c r="N63">
        <f t="shared" si="18"/>
        <v>5.944245459834073</v>
      </c>
      <c r="O63">
        <f t="shared" si="19"/>
        <v>25.645648028942844</v>
      </c>
      <c r="P63">
        <f t="shared" si="20"/>
        <v>8.411496520097556</v>
      </c>
      <c r="R63">
        <f t="shared" si="6"/>
        <v>2.177628554399987</v>
      </c>
      <c r="S63">
        <f t="shared" si="7"/>
        <v>10.860018680607872</v>
      </c>
      <c r="T63">
        <f t="shared" si="21"/>
        <v>2.877628554399987</v>
      </c>
      <c r="U63">
        <f t="shared" si="22"/>
        <v>11.783649080607873</v>
      </c>
      <c r="V63">
        <f t="shared" si="8"/>
        <v>0.5755257108799974</v>
      </c>
      <c r="W63">
        <f t="shared" si="9"/>
        <v>2.3567298161215744</v>
      </c>
      <c r="X63">
        <f t="shared" si="10"/>
        <v>2.425985422478947</v>
      </c>
      <c r="Y63">
        <f t="shared" si="11"/>
        <v>8.453154265279984</v>
      </c>
      <c r="Z63">
        <f t="shared" si="12"/>
        <v>14.140378896729446</v>
      </c>
      <c r="AA63">
        <f t="shared" si="13"/>
        <v>16.474408407457084</v>
      </c>
      <c r="AB63">
        <f t="shared" si="23"/>
        <v>6.790810964817349</v>
      </c>
      <c r="AC63">
        <f t="shared" si="24"/>
        <v>3.035010348375707</v>
      </c>
      <c r="AD63">
        <f t="shared" si="14"/>
        <v>3.5932974712854864</v>
      </c>
      <c r="AE63">
        <f t="shared" si="25"/>
        <v>10.905695010143711</v>
      </c>
    </row>
    <row r="64" spans="5:31" ht="13.5">
      <c r="E64">
        <f t="shared" si="15"/>
        <v>122.5</v>
      </c>
      <c r="F64">
        <f t="shared" si="26"/>
        <v>769.692</v>
      </c>
      <c r="G64">
        <f t="shared" si="0"/>
        <v>0.7</v>
      </c>
      <c r="H64">
        <f t="shared" si="1"/>
        <v>0.9918480000000005</v>
      </c>
      <c r="I64">
        <f t="shared" si="2"/>
        <v>0.13999999999999999</v>
      </c>
      <c r="J64">
        <f t="shared" si="3"/>
        <v>0.1983696000000001</v>
      </c>
      <c r="K64">
        <f t="shared" si="17"/>
        <v>0.2427972368132719</v>
      </c>
      <c r="L64">
        <f t="shared" si="4"/>
        <v>5.84</v>
      </c>
      <c r="M64">
        <f t="shared" si="5"/>
        <v>1.1902176000000004</v>
      </c>
      <c r="N64">
        <f t="shared" si="18"/>
        <v>5.960051839988454</v>
      </c>
      <c r="O64">
        <f t="shared" si="19"/>
        <v>24.5474450953993</v>
      </c>
      <c r="P64">
        <f t="shared" si="20"/>
        <v>8.389188775931329</v>
      </c>
      <c r="R64">
        <f t="shared" si="6"/>
        <v>4.628702921176925</v>
      </c>
      <c r="S64">
        <f t="shared" si="7"/>
        <v>15.839895421756156</v>
      </c>
      <c r="T64">
        <f t="shared" si="21"/>
        <v>5.328702921176925</v>
      </c>
      <c r="U64">
        <f t="shared" si="22"/>
        <v>16.831743421756155</v>
      </c>
      <c r="V64">
        <f t="shared" si="8"/>
        <v>1.0657405842353849</v>
      </c>
      <c r="W64">
        <f t="shared" si="9"/>
        <v>3.366348684351231</v>
      </c>
      <c r="X64">
        <f t="shared" si="10"/>
        <v>3.5310205971531294</v>
      </c>
      <c r="Y64">
        <f t="shared" si="11"/>
        <v>11.394443505412308</v>
      </c>
      <c r="Z64">
        <f t="shared" si="12"/>
        <v>20.19809210610739</v>
      </c>
      <c r="AA64">
        <f t="shared" si="13"/>
        <v>23.190434828282765</v>
      </c>
      <c r="AB64">
        <f t="shared" si="23"/>
        <v>6.567629440332338</v>
      </c>
      <c r="AC64">
        <f t="shared" si="24"/>
        <v>2.1560613403859348</v>
      </c>
      <c r="AD64">
        <f t="shared" si="14"/>
        <v>5.238789210383129</v>
      </c>
      <c r="AE64">
        <f t="shared" si="25"/>
        <v>11.295150886938023</v>
      </c>
    </row>
    <row r="65" spans="5:31" ht="13.5">
      <c r="E65">
        <f t="shared" si="15"/>
        <v>125</v>
      </c>
      <c r="F65">
        <f t="shared" si="26"/>
        <v>785.4</v>
      </c>
      <c r="G65">
        <f t="shared" si="0"/>
        <v>0.7</v>
      </c>
      <c r="H65">
        <f t="shared" si="1"/>
        <v>1.059096192</v>
      </c>
      <c r="I65">
        <f t="shared" si="2"/>
        <v>0.13999999999999999</v>
      </c>
      <c r="J65">
        <f t="shared" si="3"/>
        <v>0.2118192384</v>
      </c>
      <c r="K65">
        <f t="shared" si="17"/>
        <v>0.25390429251266317</v>
      </c>
      <c r="L65">
        <f t="shared" si="4"/>
        <v>5.84</v>
      </c>
      <c r="M65">
        <f t="shared" si="5"/>
        <v>1.2709154304</v>
      </c>
      <c r="N65">
        <f t="shared" si="18"/>
        <v>5.976690223796847</v>
      </c>
      <c r="O65">
        <f t="shared" si="19"/>
        <v>23.539146048500804</v>
      </c>
      <c r="P65">
        <f t="shared" si="20"/>
        <v>8.365834287499045</v>
      </c>
      <c r="R65">
        <f t="shared" si="6"/>
        <v>14.980880598548767</v>
      </c>
      <c r="S65">
        <f t="shared" si="7"/>
        <v>26.075476459728993</v>
      </c>
      <c r="T65">
        <f t="shared" si="21"/>
        <v>15.680880598548766</v>
      </c>
      <c r="U65">
        <f t="shared" si="22"/>
        <v>27.13457265172899</v>
      </c>
      <c r="V65">
        <f t="shared" si="8"/>
        <v>3.136176119709753</v>
      </c>
      <c r="W65">
        <f t="shared" si="9"/>
        <v>5.426914530345798</v>
      </c>
      <c r="X65">
        <f t="shared" si="10"/>
        <v>6.267934426389294</v>
      </c>
      <c r="Y65">
        <f t="shared" si="11"/>
        <v>23.81705671825852</v>
      </c>
      <c r="Z65">
        <f t="shared" si="12"/>
        <v>32.56148718207479</v>
      </c>
      <c r="AA65">
        <f t="shared" si="13"/>
        <v>40.3423182059381</v>
      </c>
      <c r="AB65">
        <f t="shared" si="23"/>
        <v>6.436301891750596</v>
      </c>
      <c r="AC65">
        <f t="shared" si="24"/>
        <v>1.239393327492032</v>
      </c>
      <c r="AD65">
        <f t="shared" si="14"/>
        <v>9.424752230523248</v>
      </c>
      <c r="AE65">
        <f t="shared" si="25"/>
        <v>11.680975027776158</v>
      </c>
    </row>
    <row r="66" spans="5:31" ht="13.5">
      <c r="E66">
        <f t="shared" si="15"/>
        <v>127.5</v>
      </c>
      <c r="F66">
        <f t="shared" si="26"/>
        <v>801.108</v>
      </c>
      <c r="G66">
        <f t="shared" si="0"/>
        <v>0.7</v>
      </c>
      <c r="H66">
        <f t="shared" si="1"/>
        <v>1.1254319999999998</v>
      </c>
      <c r="I66">
        <f t="shared" si="2"/>
        <v>0.13999999999999999</v>
      </c>
      <c r="J66">
        <f t="shared" si="3"/>
        <v>0.22508639999999996</v>
      </c>
      <c r="K66">
        <f t="shared" si="17"/>
        <v>0.26507336242059476</v>
      </c>
      <c r="L66">
        <f t="shared" si="4"/>
        <v>5.84</v>
      </c>
      <c r="M66">
        <f t="shared" si="5"/>
        <v>1.3505184</v>
      </c>
      <c r="N66">
        <f t="shared" si="18"/>
        <v>5.994122116602109</v>
      </c>
      <c r="O66">
        <f t="shared" si="19"/>
        <v>22.61306855530497</v>
      </c>
      <c r="P66">
        <f t="shared" si="20"/>
        <v>8.34150506568984</v>
      </c>
      <c r="R66">
        <f t="shared" si="6"/>
        <v>60.8842053384166</v>
      </c>
      <c r="S66">
        <f t="shared" si="7"/>
        <v>-0.012712178296809264</v>
      </c>
      <c r="T66">
        <f t="shared" si="21"/>
        <v>61.5842053384166</v>
      </c>
      <c r="U66">
        <f t="shared" si="22"/>
        <v>1.1127198217031904</v>
      </c>
      <c r="V66">
        <f t="shared" si="8"/>
        <v>12.31684106768332</v>
      </c>
      <c r="W66">
        <f t="shared" si="9"/>
        <v>0.22254396434063808</v>
      </c>
      <c r="X66">
        <f t="shared" si="10"/>
        <v>12.318851395427856</v>
      </c>
      <c r="Y66">
        <f t="shared" si="11"/>
        <v>78.90104640609992</v>
      </c>
      <c r="Z66">
        <f t="shared" si="12"/>
        <v>1.3352637860438286</v>
      </c>
      <c r="AA66">
        <f t="shared" si="13"/>
        <v>78.91234411266626</v>
      </c>
      <c r="AB66">
        <f t="shared" si="23"/>
        <v>6.405819956717279</v>
      </c>
      <c r="AC66">
        <f t="shared" si="24"/>
        <v>0.633614430824828</v>
      </c>
      <c r="AD66">
        <f t="shared" si="14"/>
        <v>18.999999584702774</v>
      </c>
      <c r="AE66">
        <f t="shared" si="25"/>
        <v>12.038673922533418</v>
      </c>
    </row>
    <row r="67" spans="5:31" ht="13.5">
      <c r="E67">
        <f t="shared" si="15"/>
        <v>130</v>
      </c>
      <c r="F67">
        <f t="shared" si="26"/>
        <v>816.816</v>
      </c>
      <c r="G67">
        <f t="shared" si="0"/>
        <v>0.7</v>
      </c>
      <c r="H67">
        <f t="shared" si="1"/>
        <v>1.190908061538462</v>
      </c>
      <c r="I67">
        <f t="shared" si="2"/>
        <v>0.13999999999999999</v>
      </c>
      <c r="J67">
        <f t="shared" si="3"/>
        <v>0.2381816123076924</v>
      </c>
      <c r="K67">
        <f t="shared" si="17"/>
        <v>0.27627971413314417</v>
      </c>
      <c r="L67">
        <f t="shared" si="4"/>
        <v>5.84</v>
      </c>
      <c r="M67">
        <f t="shared" si="5"/>
        <v>1.4290896738461543</v>
      </c>
      <c r="N67">
        <f t="shared" si="18"/>
        <v>6.0123121422539025</v>
      </c>
      <c r="O67">
        <f t="shared" si="19"/>
        <v>21.761685113647037</v>
      </c>
      <c r="P67">
        <f t="shared" si="20"/>
        <v>8.31626815391124</v>
      </c>
      <c r="R67">
        <f t="shared" si="6"/>
        <v>14.975508544133707</v>
      </c>
      <c r="S67">
        <f t="shared" si="7"/>
        <v>-26.07227302434295</v>
      </c>
      <c r="T67">
        <f t="shared" si="21"/>
        <v>15.675508544133706</v>
      </c>
      <c r="U67">
        <f t="shared" si="22"/>
        <v>-24.88136496280449</v>
      </c>
      <c r="V67">
        <f t="shared" si="8"/>
        <v>3.135101708826741</v>
      </c>
      <c r="W67">
        <f t="shared" si="9"/>
        <v>-4.976272992560898</v>
      </c>
      <c r="X67">
        <f t="shared" si="10"/>
        <v>5.881509637939851</v>
      </c>
      <c r="Y67">
        <f t="shared" si="11"/>
        <v>23.810610252960444</v>
      </c>
      <c r="Z67">
        <f t="shared" si="12"/>
        <v>-29.85763795536539</v>
      </c>
      <c r="AA67">
        <f t="shared" si="13"/>
        <v>38.189314014421115</v>
      </c>
      <c r="AB67">
        <f t="shared" si="23"/>
        <v>6.4931142453755974</v>
      </c>
      <c r="AC67">
        <f t="shared" si="24"/>
        <v>1.3092667750229532</v>
      </c>
      <c r="AD67">
        <f t="shared" si="14"/>
        <v>9.423062249041818</v>
      </c>
      <c r="AE67">
        <f t="shared" si="25"/>
        <v>12.337302321643516</v>
      </c>
    </row>
    <row r="68" spans="5:31" ht="13.5">
      <c r="E68">
        <f t="shared" si="15"/>
        <v>132.5</v>
      </c>
      <c r="F68">
        <f t="shared" si="26"/>
        <v>832.524</v>
      </c>
      <c r="G68">
        <f t="shared" si="0"/>
        <v>0.7</v>
      </c>
      <c r="H68">
        <f t="shared" si="1"/>
        <v>1.2555730415094342</v>
      </c>
      <c r="I68">
        <f t="shared" si="2"/>
        <v>0.13999999999999999</v>
      </c>
      <c r="J68">
        <f t="shared" si="3"/>
        <v>0.2511146083018868</v>
      </c>
      <c r="K68">
        <f t="shared" si="17"/>
        <v>0.28750399388984155</v>
      </c>
      <c r="L68">
        <f t="shared" si="4"/>
        <v>5.84</v>
      </c>
      <c r="M68">
        <f t="shared" si="5"/>
        <v>1.5066876498113209</v>
      </c>
      <c r="N68">
        <f t="shared" si="18"/>
        <v>6.031227708691984</v>
      </c>
      <c r="O68">
        <f t="shared" si="19"/>
        <v>20.9778919140959</v>
      </c>
      <c r="P68">
        <f t="shared" si="20"/>
        <v>8.290186080678373</v>
      </c>
      <c r="R68">
        <f t="shared" si="6"/>
        <v>4.627694557788205</v>
      </c>
      <c r="S68">
        <f t="shared" si="7"/>
        <v>-15.838246661589945</v>
      </c>
      <c r="T68">
        <f t="shared" si="21"/>
        <v>5.327694557788205</v>
      </c>
      <c r="U68">
        <f t="shared" si="22"/>
        <v>-14.582673620080511</v>
      </c>
      <c r="V68">
        <f t="shared" si="8"/>
        <v>1.065538911557641</v>
      </c>
      <c r="W68">
        <f t="shared" si="9"/>
        <v>-2.916534724016102</v>
      </c>
      <c r="X68">
        <f t="shared" si="10"/>
        <v>3.105084212776704</v>
      </c>
      <c r="Y68">
        <f t="shared" si="11"/>
        <v>11.393233469345846</v>
      </c>
      <c r="Z68">
        <f t="shared" si="12"/>
        <v>-17.499208344096612</v>
      </c>
      <c r="AA68">
        <f t="shared" si="13"/>
        <v>20.881284959434918</v>
      </c>
      <c r="AB68">
        <f t="shared" si="23"/>
        <v>6.72486912706369</v>
      </c>
      <c r="AC68">
        <f t="shared" si="24"/>
        <v>2.3944886580080023</v>
      </c>
      <c r="AD68">
        <f t="shared" si="14"/>
        <v>5.238218543927949</v>
      </c>
      <c r="AE68">
        <f t="shared" si="25"/>
        <v>12.542854891602666</v>
      </c>
    </row>
    <row r="69" spans="5:31" ht="13.5">
      <c r="E69">
        <f t="shared" si="15"/>
        <v>135</v>
      </c>
      <c r="F69">
        <f t="shared" si="26"/>
        <v>848.232</v>
      </c>
      <c r="G69">
        <f t="shared" si="0"/>
        <v>0.7</v>
      </c>
      <c r="H69">
        <f t="shared" si="1"/>
        <v>1.3194720000000002</v>
      </c>
      <c r="I69">
        <f t="shared" si="2"/>
        <v>0.13999999999999999</v>
      </c>
      <c r="J69">
        <f t="shared" si="3"/>
        <v>0.26389440000000003</v>
      </c>
      <c r="K69">
        <f t="shared" si="17"/>
        <v>0.29873107362870704</v>
      </c>
      <c r="L69">
        <f t="shared" si="4"/>
        <v>5.84</v>
      </c>
      <c r="M69">
        <f t="shared" si="5"/>
        <v>1.5833664</v>
      </c>
      <c r="N69">
        <f t="shared" si="18"/>
        <v>6.050838715140981</v>
      </c>
      <c r="O69">
        <f t="shared" si="19"/>
        <v>20.25513664059458</v>
      </c>
      <c r="P69">
        <f t="shared" si="20"/>
        <v>8.263317261272437</v>
      </c>
      <c r="R69">
        <f t="shared" si="6"/>
        <v>2.1773032871600893</v>
      </c>
      <c r="S69">
        <f t="shared" si="7"/>
        <v>-10.859169570634705</v>
      </c>
      <c r="T69">
        <f t="shared" si="21"/>
        <v>2.877303287160089</v>
      </c>
      <c r="U69">
        <f t="shared" si="22"/>
        <v>-9.539697570634704</v>
      </c>
      <c r="V69">
        <f t="shared" si="8"/>
        <v>0.5754606574320178</v>
      </c>
      <c r="W69">
        <f t="shared" si="9"/>
        <v>-1.9079395141269408</v>
      </c>
      <c r="X69">
        <f t="shared" si="10"/>
        <v>1.9928342022905563</v>
      </c>
      <c r="Y69">
        <f t="shared" si="11"/>
        <v>8.452763944592107</v>
      </c>
      <c r="Z69">
        <f t="shared" si="12"/>
        <v>-11.447637084761645</v>
      </c>
      <c r="AA69">
        <f t="shared" si="13"/>
        <v>14.230165604356346</v>
      </c>
      <c r="AB69">
        <f t="shared" si="23"/>
        <v>7.140667090117304</v>
      </c>
      <c r="AC69">
        <f t="shared" si="24"/>
        <v>3.5136625525069975</v>
      </c>
      <c r="AD69">
        <f t="shared" si="14"/>
        <v>3.5930291000804746</v>
      </c>
      <c r="AE69">
        <f t="shared" si="25"/>
        <v>12.624691799020681</v>
      </c>
    </row>
    <row r="70" spans="5:31" ht="13.5">
      <c r="E70">
        <f t="shared" si="15"/>
        <v>137.5</v>
      </c>
      <c r="F70">
        <f t="shared" si="26"/>
        <v>863.9399999999999</v>
      </c>
      <c r="G70">
        <f t="shared" si="0"/>
        <v>0.7</v>
      </c>
      <c r="H70">
        <f t="shared" si="1"/>
        <v>1.3826467199999997</v>
      </c>
      <c r="I70">
        <f t="shared" si="2"/>
        <v>0.13999999999999999</v>
      </c>
      <c r="J70">
        <f t="shared" si="3"/>
        <v>0.27652934399999995</v>
      </c>
      <c r="K70">
        <f t="shared" si="17"/>
        <v>0.3099491540447728</v>
      </c>
      <c r="L70">
        <f t="shared" si="4"/>
        <v>5.84</v>
      </c>
      <c r="M70">
        <f t="shared" si="5"/>
        <v>1.6591760639999997</v>
      </c>
      <c r="N70">
        <f t="shared" si="18"/>
        <v>6.071117295140206</v>
      </c>
      <c r="O70">
        <f t="shared" si="19"/>
        <v>19.58746205922285</v>
      </c>
      <c r="P70">
        <f t="shared" si="20"/>
        <v>8.235716354883126</v>
      </c>
      <c r="R70">
        <f t="shared" si="6"/>
        <v>1.2689159526962643</v>
      </c>
      <c r="S70">
        <f t="shared" si="7"/>
        <v>-8.09891466880858</v>
      </c>
      <c r="T70">
        <f t="shared" si="21"/>
        <v>1.9689159526962643</v>
      </c>
      <c r="U70">
        <f t="shared" si="22"/>
        <v>-6.716267948808581</v>
      </c>
      <c r="V70">
        <f t="shared" si="8"/>
        <v>0.39378319053925287</v>
      </c>
      <c r="W70">
        <f t="shared" si="9"/>
        <v>-1.3432535897617162</v>
      </c>
      <c r="X70">
        <f t="shared" si="10"/>
        <v>1.399784057474227</v>
      </c>
      <c r="Y70">
        <f t="shared" si="11"/>
        <v>7.362699143235517</v>
      </c>
      <c r="Z70">
        <f t="shared" si="12"/>
        <v>-8.059521538570298</v>
      </c>
      <c r="AA70">
        <f t="shared" si="13"/>
        <v>10.916282613805835</v>
      </c>
      <c r="AB70">
        <f t="shared" si="23"/>
        <v>7.7985476084812655</v>
      </c>
      <c r="AC70">
        <f t="shared" si="24"/>
        <v>4.580313809095135</v>
      </c>
      <c r="AD70">
        <f t="shared" si="14"/>
        <v>2.7429487874155223</v>
      </c>
      <c r="AE70">
        <f t="shared" si="25"/>
        <v>12.563566208640074</v>
      </c>
    </row>
    <row r="71" spans="5:31" ht="13.5">
      <c r="E71">
        <f t="shared" si="15"/>
        <v>140</v>
      </c>
      <c r="F71">
        <f t="shared" si="26"/>
        <v>879.648</v>
      </c>
      <c r="G71">
        <f t="shared" si="0"/>
        <v>0.7</v>
      </c>
      <c r="H71">
        <f t="shared" si="1"/>
        <v>1.4451360000000002</v>
      </c>
      <c r="I71">
        <f t="shared" si="2"/>
        <v>0.13999999999999999</v>
      </c>
      <c r="J71">
        <f t="shared" si="3"/>
        <v>0.28902720000000004</v>
      </c>
      <c r="K71">
        <f t="shared" si="17"/>
        <v>0.32114906560636297</v>
      </c>
      <c r="L71">
        <f t="shared" si="4"/>
        <v>5.84</v>
      </c>
      <c r="M71">
        <f t="shared" si="5"/>
        <v>1.7341632000000002</v>
      </c>
      <c r="N71">
        <f t="shared" si="18"/>
        <v>6.092037590513886</v>
      </c>
      <c r="O71">
        <f t="shared" si="19"/>
        <v>18.96950121592751</v>
      </c>
      <c r="P71">
        <f t="shared" si="20"/>
        <v>8.20743458278338</v>
      </c>
      <c r="R71">
        <f t="shared" si="6"/>
        <v>0.8394436040570395</v>
      </c>
      <c r="S71">
        <f t="shared" si="7"/>
        <v>-6.346446625738554</v>
      </c>
      <c r="T71">
        <f t="shared" si="21"/>
        <v>1.5394436040570394</v>
      </c>
      <c r="U71">
        <f t="shared" si="22"/>
        <v>-4.901310625738553</v>
      </c>
      <c r="V71">
        <f t="shared" si="8"/>
        <v>0.3078887208114079</v>
      </c>
      <c r="W71">
        <f t="shared" si="9"/>
        <v>-0.9802621251477106</v>
      </c>
      <c r="X71">
        <f t="shared" si="10"/>
        <v>1.0274771522530275</v>
      </c>
      <c r="Y71">
        <f t="shared" si="11"/>
        <v>6.8473323248684475</v>
      </c>
      <c r="Z71">
        <f t="shared" si="12"/>
        <v>-5.881572750886264</v>
      </c>
      <c r="AA71">
        <f t="shared" si="13"/>
        <v>9.026564019113593</v>
      </c>
      <c r="AB71">
        <f t="shared" si="23"/>
        <v>8.785172496848576</v>
      </c>
      <c r="AC71">
        <f t="shared" si="24"/>
        <v>5.539206268755849</v>
      </c>
      <c r="AD71">
        <f t="shared" si="14"/>
        <v>2.230986964252069</v>
      </c>
      <c r="AE71">
        <f t="shared" si="25"/>
        <v>12.35789697789764</v>
      </c>
    </row>
    <row r="72" spans="5:31" ht="13.5">
      <c r="E72">
        <f t="shared" si="15"/>
        <v>142.5</v>
      </c>
      <c r="F72">
        <f t="shared" si="26"/>
        <v>895.356</v>
      </c>
      <c r="G72">
        <f t="shared" si="0"/>
        <v>0.7</v>
      </c>
      <c r="H72">
        <f t="shared" si="1"/>
        <v>1.5069759157894738</v>
      </c>
      <c r="I72">
        <f t="shared" si="2"/>
        <v>0.13999999999999999</v>
      </c>
      <c r="J72">
        <f t="shared" si="3"/>
        <v>0.30139518315789476</v>
      </c>
      <c r="K72">
        <f t="shared" si="17"/>
        <v>0.3323237223413052</v>
      </c>
      <c r="L72">
        <f t="shared" si="4"/>
        <v>5.84</v>
      </c>
      <c r="M72">
        <f t="shared" si="5"/>
        <v>1.8083710989473687</v>
      </c>
      <c r="N72">
        <f t="shared" si="18"/>
        <v>6.113575552122351</v>
      </c>
      <c r="O72">
        <f t="shared" si="19"/>
        <v>18.396446419926498</v>
      </c>
      <c r="P72">
        <f t="shared" si="20"/>
        <v>8.178520012342418</v>
      </c>
      <c r="R72">
        <f t="shared" si="6"/>
        <v>0.60418343339084</v>
      </c>
      <c r="S72">
        <f t="shared" si="7"/>
        <v>-5.1238370298521385</v>
      </c>
      <c r="T72">
        <f t="shared" si="21"/>
        <v>1.30418343339084</v>
      </c>
      <c r="U72">
        <f t="shared" si="22"/>
        <v>-3.6168611140626648</v>
      </c>
      <c r="V72">
        <f t="shared" si="8"/>
        <v>0.260836686678168</v>
      </c>
      <c r="W72">
        <f t="shared" si="9"/>
        <v>-0.723372222812533</v>
      </c>
      <c r="X72">
        <f t="shared" si="10"/>
        <v>0.768962385200986</v>
      </c>
      <c r="Y72">
        <f t="shared" si="11"/>
        <v>6.565020120069008</v>
      </c>
      <c r="Z72">
        <f t="shared" si="12"/>
        <v>-4.3402333368751975</v>
      </c>
      <c r="AA72">
        <f t="shared" si="13"/>
        <v>7.87001363375145</v>
      </c>
      <c r="AB72">
        <f t="shared" si="23"/>
        <v>10.23458856403547</v>
      </c>
      <c r="AC72">
        <f t="shared" si="24"/>
        <v>6.353229146334551</v>
      </c>
      <c r="AD72">
        <f t="shared" si="14"/>
        <v>1.8927169737869551</v>
      </c>
      <c r="AE72">
        <f t="shared" si="25"/>
        <v>12.024864643625412</v>
      </c>
    </row>
    <row r="73" spans="5:31" ht="13.5">
      <c r="E73">
        <f t="shared" si="15"/>
        <v>145</v>
      </c>
      <c r="F73">
        <f t="shared" si="26"/>
        <v>911.064</v>
      </c>
      <c r="G73">
        <f t="shared" si="0"/>
        <v>0.7</v>
      </c>
      <c r="H73">
        <f t="shared" si="1"/>
        <v>1.5682000551724138</v>
      </c>
      <c r="I73">
        <f t="shared" si="2"/>
        <v>0.13999999999999999</v>
      </c>
      <c r="J73">
        <f t="shared" si="3"/>
        <v>0.31364001103448275</v>
      </c>
      <c r="K73">
        <f t="shared" si="17"/>
        <v>0.34346769356332546</v>
      </c>
      <c r="L73">
        <f t="shared" si="4"/>
        <v>5.84</v>
      </c>
      <c r="M73">
        <f t="shared" si="5"/>
        <v>1.8818400662068964</v>
      </c>
      <c r="N73">
        <f t="shared" si="18"/>
        <v>6.135708763849664</v>
      </c>
      <c r="O73">
        <f t="shared" si="19"/>
        <v>17.86400549115522</v>
      </c>
      <c r="P73">
        <f t="shared" si="20"/>
        <v>8.149017811045683</v>
      </c>
      <c r="R73">
        <f t="shared" si="6"/>
        <v>0.46213676021610195</v>
      </c>
      <c r="S73">
        <f t="shared" si="7"/>
        <v>-4.211035165463673</v>
      </c>
      <c r="T73">
        <f t="shared" si="21"/>
        <v>1.162136760216102</v>
      </c>
      <c r="U73">
        <f t="shared" si="22"/>
        <v>-2.642835110291259</v>
      </c>
      <c r="V73">
        <f t="shared" si="8"/>
        <v>0.23242735204322038</v>
      </c>
      <c r="W73">
        <f t="shared" si="9"/>
        <v>-0.5285670220582518</v>
      </c>
      <c r="X73">
        <f t="shared" si="10"/>
        <v>0.5774128252691929</v>
      </c>
      <c r="Y73">
        <f t="shared" si="11"/>
        <v>6.394564112259323</v>
      </c>
      <c r="Z73">
        <f t="shared" si="12"/>
        <v>-3.1714021323495105</v>
      </c>
      <c r="AA73">
        <f t="shared" si="13"/>
        <v>7.137803700779806</v>
      </c>
      <c r="AB73">
        <f t="shared" si="23"/>
        <v>12.361699270278805</v>
      </c>
      <c r="AC73">
        <f t="shared" si="24"/>
        <v>7.0049558794307405</v>
      </c>
      <c r="AD73">
        <f t="shared" si="14"/>
        <v>1.6553374028359729</v>
      </c>
      <c r="AE73">
        <f t="shared" si="25"/>
        <v>11.59556547243746</v>
      </c>
    </row>
    <row r="74" spans="5:31" ht="13.5">
      <c r="E74">
        <f t="shared" si="15"/>
        <v>147.5</v>
      </c>
      <c r="F74">
        <f t="shared" si="26"/>
        <v>926.7719999999999</v>
      </c>
      <c r="G74">
        <f t="shared" si="0"/>
        <v>0.7</v>
      </c>
      <c r="H74">
        <f t="shared" si="1"/>
        <v>1.6288397288135594</v>
      </c>
      <c r="I74">
        <f t="shared" si="2"/>
        <v>0.13999999999999999</v>
      </c>
      <c r="J74">
        <f t="shared" si="3"/>
        <v>0.3257679457627119</v>
      </c>
      <c r="K74">
        <f t="shared" si="17"/>
        <v>0.3545768668236229</v>
      </c>
      <c r="L74">
        <f t="shared" si="4"/>
        <v>5.84</v>
      </c>
      <c r="M74">
        <f t="shared" si="5"/>
        <v>1.9546076745762715</v>
      </c>
      <c r="N74">
        <f t="shared" si="18"/>
        <v>6.1584162867991035</v>
      </c>
      <c r="O74">
        <f t="shared" si="19"/>
        <v>17.368353276872075</v>
      </c>
      <c r="P74">
        <f t="shared" si="20"/>
        <v>8.118970474142465</v>
      </c>
      <c r="R74">
        <f t="shared" si="6"/>
        <v>0.37035031163239457</v>
      </c>
      <c r="S74">
        <f t="shared" si="7"/>
        <v>-3.493623160667461</v>
      </c>
      <c r="T74">
        <f t="shared" si="21"/>
        <v>1.0703503116323945</v>
      </c>
      <c r="U74">
        <f t="shared" si="22"/>
        <v>-1.8647834318539016</v>
      </c>
      <c r="V74">
        <f t="shared" si="8"/>
        <v>0.2140700623264789</v>
      </c>
      <c r="W74">
        <f t="shared" si="9"/>
        <v>-0.37295668637078033</v>
      </c>
      <c r="X74">
        <f t="shared" si="10"/>
        <v>0.4300263730204639</v>
      </c>
      <c r="Y74">
        <f t="shared" si="11"/>
        <v>6.2844203739588735</v>
      </c>
      <c r="Z74">
        <f t="shared" si="12"/>
        <v>-2.237740118224682</v>
      </c>
      <c r="AA74">
        <f t="shared" si="13"/>
        <v>6.670938485201434</v>
      </c>
      <c r="AB74">
        <f t="shared" si="23"/>
        <v>15.512858986637037</v>
      </c>
      <c r="AC74">
        <f t="shared" si="24"/>
        <v>7.495197281599609</v>
      </c>
      <c r="AD74">
        <f t="shared" si="14"/>
        <v>1.4818615437796339</v>
      </c>
      <c r="AE74">
        <f t="shared" si="25"/>
        <v>11.10684461464411</v>
      </c>
    </row>
    <row r="75" spans="5:31" ht="13.5">
      <c r="E75">
        <f t="shared" si="15"/>
        <v>150</v>
      </c>
      <c r="F75">
        <f t="shared" si="26"/>
        <v>942.48</v>
      </c>
      <c r="G75">
        <f t="shared" si="0"/>
        <v>0.7</v>
      </c>
      <c r="H75">
        <f t="shared" si="1"/>
        <v>1.68892416</v>
      </c>
      <c r="I75">
        <f t="shared" si="2"/>
        <v>0.13999999999999999</v>
      </c>
      <c r="J75">
        <f t="shared" si="3"/>
        <v>0.337784832</v>
      </c>
      <c r="K75">
        <f t="shared" si="17"/>
        <v>0.3656481816299217</v>
      </c>
      <c r="L75">
        <f t="shared" si="4"/>
        <v>5.84</v>
      </c>
      <c r="M75">
        <f t="shared" si="5"/>
        <v>2.0267089919999997</v>
      </c>
      <c r="N75">
        <f t="shared" si="18"/>
        <v>6.181678521101987</v>
      </c>
      <c r="O75">
        <f t="shared" si="19"/>
        <v>16.906083037378707</v>
      </c>
      <c r="P75">
        <f t="shared" si="20"/>
        <v>8.088418029070633</v>
      </c>
      <c r="R75">
        <f t="shared" si="6"/>
        <v>0.30809826688230624</v>
      </c>
      <c r="S75">
        <f t="shared" si="7"/>
        <v>-2.906367506530949</v>
      </c>
      <c r="T75">
        <f t="shared" si="21"/>
        <v>1.0080982668823062</v>
      </c>
      <c r="U75">
        <f t="shared" si="22"/>
        <v>-1.217443346530949</v>
      </c>
      <c r="V75">
        <f t="shared" si="8"/>
        <v>0.20161965337646123</v>
      </c>
      <c r="W75">
        <f t="shared" si="9"/>
        <v>-0.24348866930618981</v>
      </c>
      <c r="X75">
        <f t="shared" si="10"/>
        <v>0.3161284813302076</v>
      </c>
      <c r="Y75">
        <f t="shared" si="11"/>
        <v>6.209717920258767</v>
      </c>
      <c r="Z75">
        <f t="shared" si="12"/>
        <v>-1.4609320158371388</v>
      </c>
      <c r="AA75">
        <f t="shared" si="13"/>
        <v>6.379256931969493</v>
      </c>
      <c r="AB75">
        <f t="shared" si="23"/>
        <v>20.179317298861566</v>
      </c>
      <c r="AC75">
        <f t="shared" si="24"/>
        <v>7.837903463242905</v>
      </c>
      <c r="AD75">
        <f t="shared" si="14"/>
        <v>1.3515928887767792</v>
      </c>
      <c r="AE75">
        <f t="shared" si="25"/>
        <v>10.593654583838001</v>
      </c>
    </row>
    <row r="76" spans="5:31" ht="13.5">
      <c r="E76">
        <f t="shared" si="15"/>
        <v>152.5</v>
      </c>
      <c r="F76">
        <f t="shared" si="26"/>
        <v>958.188</v>
      </c>
      <c r="G76">
        <f t="shared" si="0"/>
        <v>0.7</v>
      </c>
      <c r="H76">
        <f t="shared" si="1"/>
        <v>1.7484806557377048</v>
      </c>
      <c r="I76">
        <f t="shared" si="2"/>
        <v>0.13999999999999999</v>
      </c>
      <c r="J76">
        <f t="shared" si="3"/>
        <v>0.34969613114754095</v>
      </c>
      <c r="K76">
        <f t="shared" si="17"/>
        <v>0.37667941825849494</v>
      </c>
      <c r="L76">
        <f t="shared" si="4"/>
        <v>5.84</v>
      </c>
      <c r="M76">
        <f t="shared" si="5"/>
        <v>2.0981767868852454</v>
      </c>
      <c r="N76">
        <f t="shared" si="18"/>
        <v>6.205477083111667</v>
      </c>
      <c r="O76">
        <f t="shared" si="19"/>
        <v>16.4741602071106</v>
      </c>
      <c r="P76">
        <f t="shared" si="20"/>
        <v>8.057398219401378</v>
      </c>
      <c r="R76">
        <f t="shared" si="6"/>
        <v>0.26441056317070655</v>
      </c>
      <c r="S76">
        <f t="shared" si="7"/>
        <v>-2.409299549570633</v>
      </c>
      <c r="T76">
        <f t="shared" si="21"/>
        <v>0.9644105631707065</v>
      </c>
      <c r="U76">
        <f t="shared" si="22"/>
        <v>-0.660818893832928</v>
      </c>
      <c r="V76">
        <f t="shared" si="8"/>
        <v>0.1928821126341413</v>
      </c>
      <c r="W76">
        <f t="shared" si="9"/>
        <v>-0.1321637787665856</v>
      </c>
      <c r="X76">
        <f t="shared" si="10"/>
        <v>0.23381782180165941</v>
      </c>
      <c r="Y76">
        <f t="shared" si="11"/>
        <v>6.157292675804848</v>
      </c>
      <c r="Z76">
        <f t="shared" si="12"/>
        <v>-0.7929826725995137</v>
      </c>
      <c r="AA76">
        <f t="shared" si="13"/>
        <v>6.208145827424086</v>
      </c>
      <c r="AB76">
        <f t="shared" si="23"/>
        <v>26.55120888385603</v>
      </c>
      <c r="AC76">
        <f t="shared" si="24"/>
        <v>8.053934522466951</v>
      </c>
      <c r="AD76">
        <f t="shared" si="14"/>
        <v>1.2521047729380024</v>
      </c>
      <c r="AE76">
        <f t="shared" si="25"/>
        <v>10.084369856511021</v>
      </c>
    </row>
    <row r="77" spans="5:31" ht="13.5">
      <c r="E77">
        <f t="shared" si="15"/>
        <v>155</v>
      </c>
      <c r="F77">
        <f t="shared" si="26"/>
        <v>973.896</v>
      </c>
      <c r="G77">
        <f t="shared" si="0"/>
        <v>0.7</v>
      </c>
      <c r="H77">
        <f t="shared" si="1"/>
        <v>1.8075347612903228</v>
      </c>
      <c r="I77">
        <f t="shared" si="2"/>
        <v>0.13999999999999999</v>
      </c>
      <c r="J77">
        <f t="shared" si="3"/>
        <v>0.36150695225806456</v>
      </c>
      <c r="K77">
        <f t="shared" si="17"/>
        <v>0.38766902962567773</v>
      </c>
      <c r="L77">
        <f t="shared" si="4"/>
        <v>5.84</v>
      </c>
      <c r="M77">
        <f t="shared" si="5"/>
        <v>2.1690417135483875</v>
      </c>
      <c r="N77">
        <f t="shared" si="18"/>
        <v>6.229794696064463</v>
      </c>
      <c r="O77">
        <f t="shared" si="19"/>
        <v>16.06987976852259</v>
      </c>
      <c r="P77">
        <f t="shared" si="20"/>
        <v>8.025946670696293</v>
      </c>
      <c r="R77">
        <f t="shared" si="6"/>
        <v>0.23306100003542976</v>
      </c>
      <c r="S77">
        <f t="shared" si="7"/>
        <v>-1.9764461222056586</v>
      </c>
      <c r="T77">
        <f t="shared" si="21"/>
        <v>0.9330610000354297</v>
      </c>
      <c r="U77">
        <f t="shared" si="22"/>
        <v>-0.16891136091533587</v>
      </c>
      <c r="V77">
        <f t="shared" si="8"/>
        <v>0.18661220000708595</v>
      </c>
      <c r="W77">
        <f t="shared" si="9"/>
        <v>-0.033782272183067175</v>
      </c>
      <c r="X77">
        <f t="shared" si="10"/>
        <v>0.18964534032065086</v>
      </c>
      <c r="Y77">
        <f t="shared" si="11"/>
        <v>6.119673200042516</v>
      </c>
      <c r="Z77">
        <f t="shared" si="12"/>
        <v>-0.20269363309840305</v>
      </c>
      <c r="AA77">
        <f t="shared" si="13"/>
        <v>6.123029053027369</v>
      </c>
      <c r="AB77">
        <f t="shared" si="23"/>
        <v>32.286736086816575</v>
      </c>
      <c r="AC77">
        <f t="shared" si="24"/>
        <v>8.165892986458855</v>
      </c>
      <c r="AD77">
        <f t="shared" si="14"/>
        <v>1.1755363779614512</v>
      </c>
      <c r="AE77">
        <f t="shared" si="25"/>
        <v>9.59930426412266</v>
      </c>
    </row>
    <row r="78" spans="5:31" ht="13.5">
      <c r="E78">
        <f t="shared" si="15"/>
        <v>157.5</v>
      </c>
      <c r="F78">
        <f t="shared" si="26"/>
        <v>989.6039999999999</v>
      </c>
      <c r="G78">
        <f t="shared" si="0"/>
        <v>0.7</v>
      </c>
      <c r="H78">
        <f t="shared" si="1"/>
        <v>1.8661104</v>
      </c>
      <c r="I78">
        <f t="shared" si="2"/>
        <v>0.13999999999999999</v>
      </c>
      <c r="J78">
        <f t="shared" si="3"/>
        <v>0.37322208</v>
      </c>
      <c r="K78">
        <f t="shared" si="17"/>
        <v>0.39861600695346694</v>
      </c>
      <c r="L78">
        <f t="shared" si="4"/>
        <v>5.84</v>
      </c>
      <c r="M78">
        <f t="shared" si="5"/>
        <v>2.23933248</v>
      </c>
      <c r="N78">
        <f t="shared" si="18"/>
        <v>6.254615092552294</v>
      </c>
      <c r="O78">
        <f t="shared" si="19"/>
        <v>15.690827722536582</v>
      </c>
      <c r="P78">
        <f t="shared" si="20"/>
        <v>7.994097040365871</v>
      </c>
      <c r="R78">
        <f t="shared" si="6"/>
        <v>0.21032402277478227</v>
      </c>
      <c r="S78">
        <f t="shared" si="7"/>
        <v>-1.5900512466557755</v>
      </c>
      <c r="T78">
        <f t="shared" si="21"/>
        <v>0.9103240227747822</v>
      </c>
      <c r="U78">
        <f t="shared" si="22"/>
        <v>0.2760591533442245</v>
      </c>
      <c r="V78">
        <f t="shared" si="8"/>
        <v>0.18206480455495644</v>
      </c>
      <c r="W78">
        <f t="shared" si="9"/>
        <v>0.0552118306688449</v>
      </c>
      <c r="X78">
        <f t="shared" si="10"/>
        <v>0.1902523043314842</v>
      </c>
      <c r="Y78">
        <f t="shared" si="11"/>
        <v>6.092388827329739</v>
      </c>
      <c r="Z78">
        <f t="shared" si="12"/>
        <v>0.3312709840130694</v>
      </c>
      <c r="AA78">
        <f t="shared" si="13"/>
        <v>6.101388537720018</v>
      </c>
      <c r="AB78">
        <f t="shared" si="23"/>
        <v>32.06998495581596</v>
      </c>
      <c r="AC78">
        <f t="shared" si="24"/>
        <v>8.194855923514769</v>
      </c>
      <c r="AD78">
        <f t="shared" si="14"/>
        <v>1.1167236412529855</v>
      </c>
      <c r="AE78">
        <f t="shared" si="25"/>
        <v>9.15138934645101</v>
      </c>
    </row>
    <row r="79" spans="5:31" ht="13.5">
      <c r="E79">
        <f t="shared" si="15"/>
        <v>160</v>
      </c>
      <c r="F79">
        <f t="shared" si="26"/>
        <v>1005.312</v>
      </c>
      <c r="G79">
        <f t="shared" si="0"/>
        <v>0.7</v>
      </c>
      <c r="H79">
        <f t="shared" si="1"/>
        <v>1.92423</v>
      </c>
      <c r="I79">
        <f t="shared" si="2"/>
        <v>0.13999999999999999</v>
      </c>
      <c r="J79">
        <f t="shared" si="3"/>
        <v>0.384846</v>
      </c>
      <c r="K79">
        <f t="shared" si="17"/>
        <v>0.40951977206967677</v>
      </c>
      <c r="L79">
        <f t="shared" si="4"/>
        <v>5.84</v>
      </c>
      <c r="M79">
        <f t="shared" si="5"/>
        <v>2.309076</v>
      </c>
      <c r="N79">
        <f t="shared" si="18"/>
        <v>6.279922927375462</v>
      </c>
      <c r="O79">
        <f t="shared" si="19"/>
        <v>15.334846705049882</v>
      </c>
      <c r="P79">
        <f t="shared" si="20"/>
        <v>7.96188115335617</v>
      </c>
      <c r="R79">
        <f t="shared" si="6"/>
        <v>0.1938833404046548</v>
      </c>
      <c r="S79">
        <f t="shared" si="7"/>
        <v>-1.2373995695571678</v>
      </c>
      <c r="T79">
        <f t="shared" si="21"/>
        <v>0.8938833404046548</v>
      </c>
      <c r="U79">
        <f t="shared" si="22"/>
        <v>0.6868304304428323</v>
      </c>
      <c r="V79">
        <f t="shared" si="8"/>
        <v>0.17877666808093096</v>
      </c>
      <c r="W79">
        <f t="shared" si="9"/>
        <v>0.13736608608856646</v>
      </c>
      <c r="X79">
        <f t="shared" si="10"/>
        <v>0.22545628990429786</v>
      </c>
      <c r="Y79">
        <f t="shared" si="11"/>
        <v>6.0726600084855855</v>
      </c>
      <c r="Z79">
        <f t="shared" si="12"/>
        <v>0.8241965165313987</v>
      </c>
      <c r="AA79">
        <f t="shared" si="13"/>
        <v>6.128335783597587</v>
      </c>
      <c r="AB79">
        <f t="shared" si="23"/>
        <v>27.181924204460895</v>
      </c>
      <c r="AC79">
        <f t="shared" si="24"/>
        <v>8.158821867075947</v>
      </c>
      <c r="AD79">
        <f t="shared" si="14"/>
        <v>1.0721894195024948</v>
      </c>
      <c r="AE79">
        <f t="shared" si="25"/>
        <v>8.74780248148442</v>
      </c>
    </row>
    <row r="80" spans="5:31" ht="13.5">
      <c r="E80">
        <f t="shared" si="15"/>
        <v>162.5</v>
      </c>
      <c r="F80">
        <f t="shared" si="26"/>
        <v>1021.02</v>
      </c>
      <c r="G80">
        <f aca="true" t="shared" si="27" ref="G80:G143">$C$17</f>
        <v>0.7</v>
      </c>
      <c r="H80">
        <f aca="true" t="shared" si="28" ref="H80:H143">$C$16*F80-$C$32/F80</f>
        <v>1.9819146092307691</v>
      </c>
      <c r="I80">
        <f aca="true" t="shared" si="29" ref="I80:I143">G80/$C$20</f>
        <v>0.13999999999999999</v>
      </c>
      <c r="J80">
        <f aca="true" t="shared" si="30" ref="J80:J143">H80/$C$20</f>
        <v>0.3963829218461538</v>
      </c>
      <c r="K80">
        <f t="shared" si="17"/>
        <v>0.42038009078843647</v>
      </c>
      <c r="L80">
        <f aca="true" t="shared" si="31" ref="L80:L143">$C$19*I80+$C$20</f>
        <v>5.84</v>
      </c>
      <c r="M80">
        <f aca="true" t="shared" si="32" ref="M80:M143">$C$19*J80</f>
        <v>2.3782975310769228</v>
      </c>
      <c r="N80">
        <f t="shared" si="18"/>
        <v>6.305703699534778</v>
      </c>
      <c r="O80">
        <f t="shared" si="19"/>
        <v>15.00000556093945</v>
      </c>
      <c r="P80">
        <f t="shared" si="20"/>
        <v>7.929329125263037</v>
      </c>
      <c r="R80">
        <f aca="true" t="shared" si="33" ref="R80:R143">$C$34/$C$23*(1-$C$24^2)/(1+$C$24^2+2*$C$24*COS(2*$C$21*F80/$C$23))</f>
        <v>0.18226526690522435</v>
      </c>
      <c r="S80">
        <f aca="true" t="shared" si="34" ref="S80:S143">$C$34/$C$23*2*$C$24*SIN(2*$C$21*F80/$C$23)/(1+$C$24^2+2*$C$24*COS(2*$C$21*F80/$C$23))</f>
        <v>-0.9089615916919969</v>
      </c>
      <c r="T80">
        <f t="shared" si="21"/>
        <v>0.8822652669052243</v>
      </c>
      <c r="U80">
        <f t="shared" si="22"/>
        <v>1.0729530175387723</v>
      </c>
      <c r="V80">
        <f aca="true" t="shared" si="35" ref="V80:V143">T80/$C$20</f>
        <v>0.17645305338104486</v>
      </c>
      <c r="W80">
        <f aca="true" t="shared" si="36" ref="W80:W143">U80/$C$20</f>
        <v>0.21459060350775444</v>
      </c>
      <c r="X80">
        <f aca="true" t="shared" si="37" ref="X80:X143">(V80^2+W80^2)^0.5</f>
        <v>0.2778215383322829</v>
      </c>
      <c r="Y80">
        <f aca="true" t="shared" si="38" ref="Y80:Y143">$C$19*V80+$C$20</f>
        <v>6.058718320286269</v>
      </c>
      <c r="Z80">
        <f aca="true" t="shared" si="39" ref="Z80:Z143">$C$19*W80</f>
        <v>1.2875436210465265</v>
      </c>
      <c r="AA80">
        <f aca="true" t="shared" si="40" ref="AA80:AA143">(Y80^2+Z80^2)^0.5</f>
        <v>6.194016165677167</v>
      </c>
      <c r="AB80">
        <f t="shared" si="23"/>
        <v>22.29494589533565</v>
      </c>
      <c r="AC80">
        <f t="shared" si="24"/>
        <v>8.072306991554921</v>
      </c>
      <c r="AD80">
        <f aca="true" t="shared" si="41" ref="AD80:AD143">(1+$C$24)/(1+$C$24^2+2*$C$24*COS(2*$C$21*F80/$C$23))^0.5</f>
        <v>1.039568779952025</v>
      </c>
      <c r="AE80">
        <f t="shared" si="25"/>
        <v>8.391718330608951</v>
      </c>
    </row>
    <row r="81" spans="5:31" ht="13.5">
      <c r="E81">
        <f t="shared" si="15"/>
        <v>165</v>
      </c>
      <c r="F81">
        <f aca="true" t="shared" si="42" ref="F81:F144">E81*2*3.1416</f>
        <v>1036.728</v>
      </c>
      <c r="G81">
        <f t="shared" si="27"/>
        <v>0.7</v>
      </c>
      <c r="H81">
        <f t="shared" si="28"/>
        <v>2.0391840000000006</v>
      </c>
      <c r="I81">
        <f t="shared" si="29"/>
        <v>0.13999999999999999</v>
      </c>
      <c r="J81">
        <f t="shared" si="30"/>
        <v>0.4078368000000001</v>
      </c>
      <c r="K81">
        <f aca="true" t="shared" si="43" ref="K81:K144">(I81^2+J81^2)^0.5</f>
        <v>0.4311970030441307</v>
      </c>
      <c r="L81">
        <f t="shared" si="31"/>
        <v>5.84</v>
      </c>
      <c r="M81">
        <f t="shared" si="32"/>
        <v>2.4470208000000007</v>
      </c>
      <c r="N81">
        <f aca="true" t="shared" si="44" ref="N81:N144">(L81^2+M81^2)^0.5</f>
        <v>6.331943682285293</v>
      </c>
      <c r="O81">
        <f aca="true" t="shared" si="45" ref="O81:O144">N81/K81</f>
        <v>14.68457256795278</v>
      </c>
      <c r="P81">
        <f aca="true" t="shared" si="46" ref="P81:P144">50/N81</f>
        <v>7.896469474275907</v>
      </c>
      <c r="R81">
        <f t="shared" si="33"/>
        <v>0.17452990328190063</v>
      </c>
      <c r="S81">
        <f t="shared" si="34"/>
        <v>-0.5972478759228387</v>
      </c>
      <c r="T81">
        <f aca="true" t="shared" si="47" ref="T81:T144">R81+G81</f>
        <v>0.8745299032819006</v>
      </c>
      <c r="U81">
        <f aca="true" t="shared" si="48" ref="U81:U144">S81+H81</f>
        <v>1.441936124077162</v>
      </c>
      <c r="V81">
        <f t="shared" si="35"/>
        <v>0.17490598065638013</v>
      </c>
      <c r="W81">
        <f t="shared" si="36"/>
        <v>0.2883872248154324</v>
      </c>
      <c r="X81">
        <f t="shared" si="37"/>
        <v>0.3372822164095177</v>
      </c>
      <c r="Y81">
        <f t="shared" si="38"/>
        <v>6.049435883938281</v>
      </c>
      <c r="Z81">
        <f t="shared" si="39"/>
        <v>1.7303233488925942</v>
      </c>
      <c r="AA81">
        <f t="shared" si="40"/>
        <v>6.292034123048206</v>
      </c>
      <c r="AB81">
        <f aca="true" t="shared" si="49" ref="AB81:AB144">AA81/X81</f>
        <v>18.655101920371074</v>
      </c>
      <c r="AC81">
        <f aca="true" t="shared" si="50" ref="AC81:AC144">50/AA81</f>
        <v>7.946555759582762</v>
      </c>
      <c r="AD81">
        <f t="shared" si="41"/>
        <v>1.0172699002904704</v>
      </c>
      <c r="AE81">
        <f aca="true" t="shared" si="51" ref="AE81:AE144">AC81*AD81</f>
        <v>8.083791985203419</v>
      </c>
    </row>
    <row r="82" spans="5:31" ht="13.5">
      <c r="E82">
        <f aca="true" t="shared" si="52" ref="E82:E145">E81+2.5</f>
        <v>167.5</v>
      </c>
      <c r="F82">
        <f t="shared" si="42"/>
        <v>1052.436</v>
      </c>
      <c r="G82">
        <f t="shared" si="27"/>
        <v>0.7</v>
      </c>
      <c r="H82">
        <f t="shared" si="28"/>
        <v>2.0960567641791044</v>
      </c>
      <c r="I82">
        <f t="shared" si="29"/>
        <v>0.13999999999999999</v>
      </c>
      <c r="J82">
        <f t="shared" si="30"/>
        <v>0.4192113528358209</v>
      </c>
      <c r="K82">
        <f t="shared" si="43"/>
        <v>0.44197076639347893</v>
      </c>
      <c r="L82">
        <f t="shared" si="31"/>
        <v>5.84</v>
      </c>
      <c r="M82">
        <f t="shared" si="32"/>
        <v>2.5152681170149256</v>
      </c>
      <c r="N82">
        <f t="shared" si="44"/>
        <v>6.358629860313604</v>
      </c>
      <c r="O82">
        <f t="shared" si="45"/>
        <v>14.386991954695542</v>
      </c>
      <c r="P82">
        <f t="shared" si="46"/>
        <v>7.863329223181742</v>
      </c>
      <c r="R82">
        <f t="shared" si="33"/>
        <v>0.1700979738084586</v>
      </c>
      <c r="S82">
        <f t="shared" si="34"/>
        <v>-0.2960581223422892</v>
      </c>
      <c r="T82">
        <f t="shared" si="47"/>
        <v>0.8700979738084585</v>
      </c>
      <c r="U82">
        <f t="shared" si="48"/>
        <v>1.7999986418368152</v>
      </c>
      <c r="V82">
        <f t="shared" si="35"/>
        <v>0.1740195947616917</v>
      </c>
      <c r="W82">
        <f t="shared" si="36"/>
        <v>0.35999972836736305</v>
      </c>
      <c r="X82">
        <f t="shared" si="37"/>
        <v>0.3998532528135773</v>
      </c>
      <c r="Y82">
        <f t="shared" si="38"/>
        <v>6.04411756857015</v>
      </c>
      <c r="Z82">
        <f t="shared" si="39"/>
        <v>2.1599983702041783</v>
      </c>
      <c r="AA82">
        <f t="shared" si="40"/>
        <v>6.418485034802454</v>
      </c>
      <c r="AB82">
        <f t="shared" si="49"/>
        <v>16.05210158886698</v>
      </c>
      <c r="AC82">
        <f t="shared" si="50"/>
        <v>7.790000245990896</v>
      </c>
      <c r="AD82">
        <f t="shared" si="41"/>
        <v>1.0042708121199069</v>
      </c>
      <c r="AE82">
        <f t="shared" si="51"/>
        <v>7.823269873455551</v>
      </c>
    </row>
    <row r="83" spans="5:31" ht="13.5">
      <c r="E83">
        <f t="shared" si="52"/>
        <v>170</v>
      </c>
      <c r="F83">
        <f t="shared" si="42"/>
        <v>1068.144</v>
      </c>
      <c r="G83">
        <f t="shared" si="27"/>
        <v>0.7</v>
      </c>
      <c r="H83">
        <f t="shared" si="28"/>
        <v>2.1525504</v>
      </c>
      <c r="I83">
        <f t="shared" si="29"/>
        <v>0.13999999999999999</v>
      </c>
      <c r="J83">
        <f t="shared" si="30"/>
        <v>0.43051008</v>
      </c>
      <c r="K83">
        <f t="shared" si="43"/>
        <v>0.45270181022567874</v>
      </c>
      <c r="L83">
        <f t="shared" si="31"/>
        <v>5.84</v>
      </c>
      <c r="M83">
        <f t="shared" si="32"/>
        <v>2.5830604800000003</v>
      </c>
      <c r="N83">
        <f t="shared" si="44"/>
        <v>6.385749873220672</v>
      </c>
      <c r="O83">
        <f t="shared" si="45"/>
        <v>14.105863349734076</v>
      </c>
      <c r="P83">
        <f t="shared" si="46"/>
        <v>7.829933992510475</v>
      </c>
      <c r="R83">
        <f t="shared" si="33"/>
        <v>0.16865431582578178</v>
      </c>
      <c r="S83">
        <f t="shared" si="34"/>
        <v>4.69517224551095E-05</v>
      </c>
      <c r="T83">
        <f t="shared" si="47"/>
        <v>0.8686543158257818</v>
      </c>
      <c r="U83">
        <f t="shared" si="48"/>
        <v>2.1525973517224553</v>
      </c>
      <c r="V83">
        <f t="shared" si="35"/>
        <v>0.17373086316515635</v>
      </c>
      <c r="W83">
        <f t="shared" si="36"/>
        <v>0.43051947034449106</v>
      </c>
      <c r="X83">
        <f t="shared" si="37"/>
        <v>0.464251469746528</v>
      </c>
      <c r="Y83">
        <f t="shared" si="38"/>
        <v>6.042385178990938</v>
      </c>
      <c r="Z83">
        <f t="shared" si="39"/>
        <v>2.5831168220669465</v>
      </c>
      <c r="AA83">
        <f t="shared" si="40"/>
        <v>6.571370569959861</v>
      </c>
      <c r="AB83">
        <f t="shared" si="49"/>
        <v>14.154765247265017</v>
      </c>
      <c r="AC83">
        <f t="shared" si="50"/>
        <v>7.608762809476656</v>
      </c>
      <c r="AD83">
        <f t="shared" si="41"/>
        <v>1.0000000001076403</v>
      </c>
      <c r="AE83">
        <f t="shared" si="51"/>
        <v>7.608762810295666</v>
      </c>
    </row>
    <row r="84" spans="5:31" ht="13.5">
      <c r="E84">
        <f t="shared" si="52"/>
        <v>172.5</v>
      </c>
      <c r="F84">
        <f t="shared" si="42"/>
        <v>1083.852</v>
      </c>
      <c r="G84">
        <f t="shared" si="27"/>
        <v>0.7</v>
      </c>
      <c r="H84">
        <f t="shared" si="28"/>
        <v>2.2086813913043484</v>
      </c>
      <c r="I84">
        <f t="shared" si="29"/>
        <v>0.13999999999999999</v>
      </c>
      <c r="J84">
        <f t="shared" si="30"/>
        <v>0.4417362782608697</v>
      </c>
      <c r="K84">
        <f t="shared" si="43"/>
        <v>0.46339069858140713</v>
      </c>
      <c r="L84">
        <f t="shared" si="31"/>
        <v>5.84</v>
      </c>
      <c r="M84">
        <f t="shared" si="32"/>
        <v>2.6504176695652184</v>
      </c>
      <c r="N84">
        <f t="shared" si="44"/>
        <v>6.413291964595368</v>
      </c>
      <c r="O84">
        <f t="shared" si="45"/>
        <v>13.83992381424268</v>
      </c>
      <c r="P84">
        <f t="shared" si="46"/>
        <v>7.796308085773331</v>
      </c>
      <c r="R84">
        <f t="shared" si="33"/>
        <v>0.17009889757208374</v>
      </c>
      <c r="S84">
        <f t="shared" si="34"/>
        <v>0.29615282533983295</v>
      </c>
      <c r="T84">
        <f t="shared" si="47"/>
        <v>0.8700988975720837</v>
      </c>
      <c r="U84">
        <f t="shared" si="48"/>
        <v>2.5048342166441815</v>
      </c>
      <c r="V84">
        <f t="shared" si="35"/>
        <v>0.17401977951441674</v>
      </c>
      <c r="W84">
        <f t="shared" si="36"/>
        <v>0.5009668433288363</v>
      </c>
      <c r="X84">
        <f t="shared" si="37"/>
        <v>0.5303307098189818</v>
      </c>
      <c r="Y84">
        <f t="shared" si="38"/>
        <v>6.044118677086501</v>
      </c>
      <c r="Z84">
        <f t="shared" si="39"/>
        <v>3.005801059973018</v>
      </c>
      <c r="AA84">
        <f t="shared" si="40"/>
        <v>6.750274853281219</v>
      </c>
      <c r="AB84">
        <f t="shared" si="49"/>
        <v>12.728425354785312</v>
      </c>
      <c r="AC84">
        <f t="shared" si="50"/>
        <v>7.407105797432184</v>
      </c>
      <c r="AD84">
        <f t="shared" si="41"/>
        <v>1.0042735391000281</v>
      </c>
      <c r="AE84">
        <f t="shared" si="51"/>
        <v>7.438760353675556</v>
      </c>
    </row>
    <row r="85" spans="5:31" ht="13.5">
      <c r="E85">
        <f t="shared" si="52"/>
        <v>175</v>
      </c>
      <c r="F85">
        <f t="shared" si="42"/>
        <v>1099.56</v>
      </c>
      <c r="G85">
        <f t="shared" si="27"/>
        <v>0.7</v>
      </c>
      <c r="H85">
        <f t="shared" si="28"/>
        <v>2.2644652799999996</v>
      </c>
      <c r="I85">
        <f t="shared" si="29"/>
        <v>0.13999999999999999</v>
      </c>
      <c r="J85">
        <f t="shared" si="30"/>
        <v>0.4528930559999999</v>
      </c>
      <c r="K85">
        <f t="shared" si="43"/>
        <v>0.4740380999171048</v>
      </c>
      <c r="L85">
        <f t="shared" si="31"/>
        <v>5.84</v>
      </c>
      <c r="M85">
        <f t="shared" si="32"/>
        <v>2.7173583359999993</v>
      </c>
      <c r="N85">
        <f t="shared" si="44"/>
        <v>6.44124493605302</v>
      </c>
      <c r="O85">
        <f t="shared" si="45"/>
        <v>13.588032137457732</v>
      </c>
      <c r="P85">
        <f t="shared" si="46"/>
        <v>7.762474567632004</v>
      </c>
      <c r="R85">
        <f t="shared" si="33"/>
        <v>0.17453181523073102</v>
      </c>
      <c r="S85">
        <f t="shared" si="34"/>
        <v>0.597345032502066</v>
      </c>
      <c r="T85">
        <f t="shared" si="47"/>
        <v>0.874531815230731</v>
      </c>
      <c r="U85">
        <f t="shared" si="48"/>
        <v>2.8618103125020657</v>
      </c>
      <c r="V85">
        <f t="shared" si="35"/>
        <v>0.1749063630461462</v>
      </c>
      <c r="W85">
        <f t="shared" si="36"/>
        <v>0.5723620625004131</v>
      </c>
      <c r="X85">
        <f t="shared" si="37"/>
        <v>0.5984902392050827</v>
      </c>
      <c r="Y85">
        <f t="shared" si="38"/>
        <v>6.049438178276877</v>
      </c>
      <c r="Z85">
        <f t="shared" si="39"/>
        <v>3.4341723750024786</v>
      </c>
      <c r="AA85">
        <f t="shared" si="40"/>
        <v>6.9562376450222025</v>
      </c>
      <c r="AB85">
        <f t="shared" si="49"/>
        <v>11.622975930670995</v>
      </c>
      <c r="AC85">
        <f t="shared" si="50"/>
        <v>7.1877935389081165</v>
      </c>
      <c r="AD85">
        <f t="shared" si="41"/>
        <v>1.0172754722945592</v>
      </c>
      <c r="AE85">
        <f t="shared" si="51"/>
        <v>7.311966067048535</v>
      </c>
    </row>
    <row r="86" spans="5:31" ht="13.5">
      <c r="E86">
        <f t="shared" si="52"/>
        <v>177.5</v>
      </c>
      <c r="F86">
        <f t="shared" si="42"/>
        <v>1115.268</v>
      </c>
      <c r="G86">
        <f t="shared" si="27"/>
        <v>0.7</v>
      </c>
      <c r="H86">
        <f t="shared" si="28"/>
        <v>2.3199167323943666</v>
      </c>
      <c r="I86">
        <f t="shared" si="29"/>
        <v>0.13999999999999999</v>
      </c>
      <c r="J86">
        <f t="shared" si="30"/>
        <v>0.4639833464788733</v>
      </c>
      <c r="K86">
        <f t="shared" si="43"/>
        <v>0.4846447624907693</v>
      </c>
      <c r="L86">
        <f t="shared" si="31"/>
        <v>5.84</v>
      </c>
      <c r="M86">
        <f t="shared" si="32"/>
        <v>2.7839000788732395</v>
      </c>
      <c r="N86">
        <f t="shared" si="44"/>
        <v>6.469598105690215</v>
      </c>
      <c r="O86">
        <f t="shared" si="45"/>
        <v>13.349155105773864</v>
      </c>
      <c r="P86">
        <f t="shared" si="46"/>
        <v>7.72845533573769</v>
      </c>
      <c r="R86">
        <f t="shared" si="33"/>
        <v>0.1822683056302492</v>
      </c>
      <c r="S86">
        <f t="shared" si="34"/>
        <v>0.9090630287909183</v>
      </c>
      <c r="T86">
        <f t="shared" si="47"/>
        <v>0.8822683056302492</v>
      </c>
      <c r="U86">
        <f t="shared" si="48"/>
        <v>3.228979761185285</v>
      </c>
      <c r="V86">
        <f t="shared" si="35"/>
        <v>0.17645366112604982</v>
      </c>
      <c r="W86">
        <f t="shared" si="36"/>
        <v>0.645795952237057</v>
      </c>
      <c r="X86">
        <f t="shared" si="37"/>
        <v>0.6694686747343404</v>
      </c>
      <c r="Y86">
        <f t="shared" si="38"/>
        <v>6.058721966756298</v>
      </c>
      <c r="Z86">
        <f t="shared" si="39"/>
        <v>3.874775713422342</v>
      </c>
      <c r="AA86">
        <f t="shared" si="40"/>
        <v>7.191800796725597</v>
      </c>
      <c r="AB86">
        <f t="shared" si="49"/>
        <v>10.742550126903936</v>
      </c>
      <c r="AC86">
        <f t="shared" si="50"/>
        <v>6.952361642547835</v>
      </c>
      <c r="AD86">
        <f t="shared" si="41"/>
        <v>1.039577445756964</v>
      </c>
      <c r="AE86">
        <f t="shared" si="51"/>
        <v>7.227518358338569</v>
      </c>
    </row>
    <row r="87" spans="5:31" ht="13.5">
      <c r="E87">
        <f t="shared" si="52"/>
        <v>180</v>
      </c>
      <c r="F87">
        <f t="shared" si="42"/>
        <v>1130.9759999999999</v>
      </c>
      <c r="G87">
        <f t="shared" si="27"/>
        <v>0.7</v>
      </c>
      <c r="H87">
        <f t="shared" si="28"/>
        <v>2.3750495999999996</v>
      </c>
      <c r="I87">
        <f t="shared" si="29"/>
        <v>0.13999999999999999</v>
      </c>
      <c r="J87">
        <f t="shared" si="30"/>
        <v>0.4750099199999999</v>
      </c>
      <c r="K87">
        <f t="shared" si="43"/>
        <v>0.4952114943116792</v>
      </c>
      <c r="L87">
        <f t="shared" si="31"/>
        <v>5.84</v>
      </c>
      <c r="M87">
        <f t="shared" si="32"/>
        <v>2.8500595199999994</v>
      </c>
      <c r="N87">
        <f t="shared" si="44"/>
        <v>6.498341270473768</v>
      </c>
      <c r="O87">
        <f t="shared" si="45"/>
        <v>13.122355488751644</v>
      </c>
      <c r="P87">
        <f t="shared" si="46"/>
        <v>7.69427118689239</v>
      </c>
      <c r="R87">
        <f t="shared" si="33"/>
        <v>0.19388774076671939</v>
      </c>
      <c r="S87">
        <f t="shared" si="34"/>
        <v>1.2375074315358188</v>
      </c>
      <c r="T87">
        <f t="shared" si="47"/>
        <v>0.8938877407667194</v>
      </c>
      <c r="U87">
        <f t="shared" si="48"/>
        <v>3.612557031535818</v>
      </c>
      <c r="V87">
        <f t="shared" si="35"/>
        <v>0.17877754815334387</v>
      </c>
      <c r="W87">
        <f t="shared" si="36"/>
        <v>0.7225114063071636</v>
      </c>
      <c r="X87">
        <f t="shared" si="37"/>
        <v>0.7443011110885678</v>
      </c>
      <c r="Y87">
        <f t="shared" si="38"/>
        <v>6.072665288920064</v>
      </c>
      <c r="Z87">
        <f t="shared" si="39"/>
        <v>4.335068437842981</v>
      </c>
      <c r="AA87">
        <f t="shared" si="40"/>
        <v>7.4612386419439085</v>
      </c>
      <c r="AB87">
        <f t="shared" si="49"/>
        <v>10.024489458347809</v>
      </c>
      <c r="AC87">
        <f t="shared" si="50"/>
        <v>6.701300199530046</v>
      </c>
      <c r="AD87">
        <f t="shared" si="41"/>
        <v>1.0722015865996475</v>
      </c>
      <c r="AE87">
        <f t="shared" si="51"/>
        <v>7.185144706216649</v>
      </c>
    </row>
    <row r="88" spans="5:31" ht="13.5">
      <c r="E88">
        <f t="shared" si="52"/>
        <v>182.5</v>
      </c>
      <c r="F88">
        <f t="shared" si="42"/>
        <v>1146.684</v>
      </c>
      <c r="G88">
        <f t="shared" si="27"/>
        <v>0.7</v>
      </c>
      <c r="H88">
        <f t="shared" si="28"/>
        <v>2.429876975342466</v>
      </c>
      <c r="I88">
        <f t="shared" si="29"/>
        <v>0.13999999999999999</v>
      </c>
      <c r="J88">
        <f t="shared" si="30"/>
        <v>0.4859753950684932</v>
      </c>
      <c r="K88">
        <f t="shared" si="43"/>
        <v>0.5057391468059181</v>
      </c>
      <c r="L88">
        <f t="shared" si="31"/>
        <v>5.84</v>
      </c>
      <c r="M88">
        <f t="shared" si="32"/>
        <v>2.915852370410959</v>
      </c>
      <c r="N88">
        <f t="shared" si="44"/>
        <v>6.527464672139651</v>
      </c>
      <c r="O88">
        <f t="shared" si="45"/>
        <v>12.906781516449671</v>
      </c>
      <c r="P88">
        <f t="shared" si="46"/>
        <v>7.65994187810907</v>
      </c>
      <c r="R88">
        <f t="shared" si="33"/>
        <v>0.2103301566707541</v>
      </c>
      <c r="S88">
        <f t="shared" si="34"/>
        <v>1.590168191937204</v>
      </c>
      <c r="T88">
        <f t="shared" si="47"/>
        <v>0.910330156670754</v>
      </c>
      <c r="U88">
        <f t="shared" si="48"/>
        <v>4.02004516727967</v>
      </c>
      <c r="V88">
        <f t="shared" si="35"/>
        <v>0.1820660313341508</v>
      </c>
      <c r="W88">
        <f t="shared" si="36"/>
        <v>0.804009033455934</v>
      </c>
      <c r="X88">
        <f t="shared" si="37"/>
        <v>0.8243655534072934</v>
      </c>
      <c r="Y88">
        <f t="shared" si="38"/>
        <v>6.092396188004905</v>
      </c>
      <c r="Z88">
        <f t="shared" si="39"/>
        <v>4.824054200735604</v>
      </c>
      <c r="AA88">
        <f t="shared" si="40"/>
        <v>7.771022470901209</v>
      </c>
      <c r="AB88">
        <f t="shared" si="49"/>
        <v>9.426670533214029</v>
      </c>
      <c r="AC88">
        <f t="shared" si="50"/>
        <v>6.434159750177827</v>
      </c>
      <c r="AD88">
        <f t="shared" si="41"/>
        <v>1.116739925214781</v>
      </c>
      <c r="AE88">
        <f t="shared" si="51"/>
        <v>7.18528307823354</v>
      </c>
    </row>
    <row r="89" spans="5:31" ht="13.5">
      <c r="E89">
        <f t="shared" si="52"/>
        <v>185</v>
      </c>
      <c r="F89">
        <f t="shared" si="42"/>
        <v>1162.392</v>
      </c>
      <c r="G89">
        <f t="shared" si="27"/>
        <v>0.7</v>
      </c>
      <c r="H89">
        <f t="shared" si="28"/>
        <v>2.4844112432432435</v>
      </c>
      <c r="I89">
        <f t="shared" si="29"/>
        <v>0.13999999999999999</v>
      </c>
      <c r="J89">
        <f t="shared" si="30"/>
        <v>0.4968822486486487</v>
      </c>
      <c r="K89">
        <f t="shared" si="43"/>
        <v>0.5162286015150047</v>
      </c>
      <c r="L89">
        <f t="shared" si="31"/>
        <v>5.84</v>
      </c>
      <c r="M89">
        <f t="shared" si="32"/>
        <v>2.9812934918918925</v>
      </c>
      <c r="N89">
        <f t="shared" si="44"/>
        <v>6.5569589662279375</v>
      </c>
      <c r="O89">
        <f t="shared" si="45"/>
        <v>12.701657651251532</v>
      </c>
      <c r="P89">
        <f t="shared" si="46"/>
        <v>7.625486183080967</v>
      </c>
      <c r="R89">
        <f t="shared" si="33"/>
        <v>0.23306944875286514</v>
      </c>
      <c r="S89">
        <f t="shared" si="34"/>
        <v>1.976575613064085</v>
      </c>
      <c r="T89">
        <f t="shared" si="47"/>
        <v>0.9330694487528651</v>
      </c>
      <c r="U89">
        <f t="shared" si="48"/>
        <v>4.460986856307328</v>
      </c>
      <c r="V89">
        <f t="shared" si="35"/>
        <v>0.18661388975057303</v>
      </c>
      <c r="W89">
        <f t="shared" si="36"/>
        <v>0.8921973712614657</v>
      </c>
      <c r="X89">
        <f t="shared" si="37"/>
        <v>0.9115047411471368</v>
      </c>
      <c r="Y89">
        <f t="shared" si="38"/>
        <v>6.119683338503438</v>
      </c>
      <c r="Z89">
        <f t="shared" si="39"/>
        <v>5.353184227568795</v>
      </c>
      <c r="AA89">
        <f t="shared" si="40"/>
        <v>8.130627622628397</v>
      </c>
      <c r="AB89">
        <f t="shared" si="49"/>
        <v>8.92000584922458</v>
      </c>
      <c r="AC89">
        <f t="shared" si="50"/>
        <v>6.149586762631301</v>
      </c>
      <c r="AD89">
        <f t="shared" si="41"/>
        <v>1.1755576850112859</v>
      </c>
      <c r="AE89">
        <f t="shared" si="51"/>
        <v>7.229193978454901</v>
      </c>
    </row>
    <row r="90" spans="5:31" ht="13.5">
      <c r="E90">
        <f t="shared" si="52"/>
        <v>187.5</v>
      </c>
      <c r="F90">
        <f t="shared" si="42"/>
        <v>1178.1</v>
      </c>
      <c r="G90">
        <f t="shared" si="27"/>
        <v>0.7</v>
      </c>
      <c r="H90">
        <f t="shared" si="28"/>
        <v>2.5386641279999997</v>
      </c>
      <c r="I90">
        <f t="shared" si="29"/>
        <v>0.13999999999999999</v>
      </c>
      <c r="J90">
        <f t="shared" si="30"/>
        <v>0.5077328256</v>
      </c>
      <c r="K90">
        <f t="shared" si="43"/>
        <v>0.5266807592762052</v>
      </c>
      <c r="L90">
        <f t="shared" si="31"/>
        <v>5.84</v>
      </c>
      <c r="M90">
        <f t="shared" si="32"/>
        <v>3.0463969536</v>
      </c>
      <c r="N90">
        <f t="shared" si="44"/>
        <v>6.586815193923642</v>
      </c>
      <c r="O90">
        <f t="shared" si="45"/>
        <v>12.506276483264019</v>
      </c>
      <c r="P90">
        <f t="shared" si="46"/>
        <v>7.590921944511994</v>
      </c>
      <c r="R90">
        <f t="shared" si="33"/>
        <v>0.26442224757362925</v>
      </c>
      <c r="S90">
        <f t="shared" si="34"/>
        <v>2.4094463070814625</v>
      </c>
      <c r="T90">
        <f t="shared" si="47"/>
        <v>0.9644222475736293</v>
      </c>
      <c r="U90">
        <f t="shared" si="48"/>
        <v>4.948110435081462</v>
      </c>
      <c r="V90">
        <f t="shared" si="35"/>
        <v>0.19288444951472586</v>
      </c>
      <c r="W90">
        <f t="shared" si="36"/>
        <v>0.9896220870162924</v>
      </c>
      <c r="X90">
        <f t="shared" si="37"/>
        <v>1.0082441599013015</v>
      </c>
      <c r="Y90">
        <f t="shared" si="38"/>
        <v>6.157306697088355</v>
      </c>
      <c r="Z90">
        <f t="shared" si="39"/>
        <v>5.937732522097754</v>
      </c>
      <c r="AA90">
        <f t="shared" si="40"/>
        <v>8.553893456548687</v>
      </c>
      <c r="AB90">
        <f t="shared" si="49"/>
        <v>8.483950412751254</v>
      </c>
      <c r="AC90">
        <f t="shared" si="50"/>
        <v>5.845291416591238</v>
      </c>
      <c r="AD90">
        <f t="shared" si="41"/>
        <v>1.2521324381244252</v>
      </c>
      <c r="AE90">
        <f t="shared" si="51"/>
        <v>7.319078993004163</v>
      </c>
    </row>
    <row r="91" spans="5:31" ht="13.5">
      <c r="E91">
        <f t="shared" si="52"/>
        <v>190</v>
      </c>
      <c r="F91">
        <f t="shared" si="42"/>
        <v>1193.808</v>
      </c>
      <c r="G91">
        <f t="shared" si="27"/>
        <v>0.7</v>
      </c>
      <c r="H91">
        <f t="shared" si="28"/>
        <v>2.5926467368421053</v>
      </c>
      <c r="I91">
        <f t="shared" si="29"/>
        <v>0.13999999999999999</v>
      </c>
      <c r="J91">
        <f t="shared" si="30"/>
        <v>0.518529347368421</v>
      </c>
      <c r="K91">
        <f t="shared" si="43"/>
        <v>0.5370965314376185</v>
      </c>
      <c r="L91">
        <f t="shared" si="31"/>
        <v>5.84</v>
      </c>
      <c r="M91">
        <f t="shared" si="32"/>
        <v>3.111176084210526</v>
      </c>
      <c r="N91">
        <f t="shared" si="44"/>
        <v>6.617024756411566</v>
      </c>
      <c r="O91">
        <f t="shared" si="45"/>
        <v>12.319991601323729</v>
      </c>
      <c r="P91">
        <f t="shared" si="46"/>
        <v>7.5562661227090775</v>
      </c>
      <c r="R91">
        <f t="shared" si="33"/>
        <v>0.30811469085520216</v>
      </c>
      <c r="S91">
        <f t="shared" si="34"/>
        <v>2.9065382662043007</v>
      </c>
      <c r="T91">
        <f t="shared" si="47"/>
        <v>1.0081146908552021</v>
      </c>
      <c r="U91">
        <f t="shared" si="48"/>
        <v>5.4991850030464065</v>
      </c>
      <c r="V91">
        <f t="shared" si="35"/>
        <v>0.20162293817104043</v>
      </c>
      <c r="W91">
        <f t="shared" si="36"/>
        <v>1.0998370006092812</v>
      </c>
      <c r="X91">
        <f t="shared" si="37"/>
        <v>1.1181651206802792</v>
      </c>
      <c r="Y91">
        <f t="shared" si="38"/>
        <v>6.209737629026243</v>
      </c>
      <c r="Z91">
        <f t="shared" si="39"/>
        <v>6.599022003655687</v>
      </c>
      <c r="AA91">
        <f t="shared" si="40"/>
        <v>9.061342771690981</v>
      </c>
      <c r="AB91">
        <f t="shared" si="49"/>
        <v>8.10376088835445</v>
      </c>
      <c r="AC91">
        <f t="shared" si="50"/>
        <v>5.5179459887785764</v>
      </c>
      <c r="AD91">
        <f t="shared" si="41"/>
        <v>1.351628913369463</v>
      </c>
      <c r="AE91">
        <f t="shared" si="51"/>
        <v>7.458215340844174</v>
      </c>
    </row>
    <row r="92" spans="5:31" ht="13.5">
      <c r="E92">
        <f t="shared" si="52"/>
        <v>192.5</v>
      </c>
      <c r="F92">
        <f t="shared" si="42"/>
        <v>1209.516</v>
      </c>
      <c r="G92">
        <f t="shared" si="27"/>
        <v>0.7</v>
      </c>
      <c r="H92">
        <f t="shared" si="28"/>
        <v>2.6463696000000003</v>
      </c>
      <c r="I92">
        <f t="shared" si="29"/>
        <v>0.13999999999999999</v>
      </c>
      <c r="J92">
        <f t="shared" si="30"/>
        <v>0.5292739200000001</v>
      </c>
      <c r="K92">
        <f t="shared" si="43"/>
        <v>0.5474768327446984</v>
      </c>
      <c r="L92">
        <f t="shared" si="31"/>
        <v>5.84</v>
      </c>
      <c r="M92">
        <f t="shared" si="32"/>
        <v>3.1756435200000004</v>
      </c>
      <c r="N92">
        <f t="shared" si="44"/>
        <v>6.647579391486648</v>
      </c>
      <c r="O92">
        <f t="shared" si="45"/>
        <v>12.142211311773577</v>
      </c>
      <c r="P92">
        <f t="shared" si="46"/>
        <v>7.521534840792345</v>
      </c>
      <c r="R92">
        <f t="shared" si="33"/>
        <v>0.37037404336902435</v>
      </c>
      <c r="S92">
        <f t="shared" si="34"/>
        <v>3.4938280009934326</v>
      </c>
      <c r="T92">
        <f t="shared" si="47"/>
        <v>1.0703740433690243</v>
      </c>
      <c r="U92">
        <f t="shared" si="48"/>
        <v>6.140197600993433</v>
      </c>
      <c r="V92">
        <f t="shared" si="35"/>
        <v>0.21407480867380485</v>
      </c>
      <c r="W92">
        <f t="shared" si="36"/>
        <v>1.2280395201986867</v>
      </c>
      <c r="X92">
        <f t="shared" si="37"/>
        <v>1.246558898278997</v>
      </c>
      <c r="Y92">
        <f t="shared" si="38"/>
        <v>6.2844488520428285</v>
      </c>
      <c r="Z92">
        <f t="shared" si="39"/>
        <v>7.36823712119212</v>
      </c>
      <c r="AA92">
        <f t="shared" si="40"/>
        <v>9.684276723021496</v>
      </c>
      <c r="AB92">
        <f t="shared" si="49"/>
        <v>7.768807985239716</v>
      </c>
      <c r="AC92">
        <f t="shared" si="50"/>
        <v>5.163008186366652</v>
      </c>
      <c r="AD92">
        <f t="shared" si="41"/>
        <v>1.4819090212400574</v>
      </c>
      <c r="AE92">
        <f t="shared" si="51"/>
        <v>7.65110840811301</v>
      </c>
    </row>
    <row r="93" spans="5:31" ht="13.5">
      <c r="E93">
        <f t="shared" si="52"/>
        <v>195</v>
      </c>
      <c r="F93">
        <f t="shared" si="42"/>
        <v>1225.224</v>
      </c>
      <c r="G93">
        <f t="shared" si="27"/>
        <v>0.7</v>
      </c>
      <c r="H93">
        <f t="shared" si="28"/>
        <v>2.6998427076923077</v>
      </c>
      <c r="I93">
        <f t="shared" si="29"/>
        <v>0.13999999999999999</v>
      </c>
      <c r="J93">
        <f t="shared" si="30"/>
        <v>0.5399685415384615</v>
      </c>
      <c r="K93">
        <f t="shared" si="43"/>
        <v>0.557822575601932</v>
      </c>
      <c r="L93">
        <f t="shared" si="31"/>
        <v>5.84</v>
      </c>
      <c r="M93">
        <f t="shared" si="32"/>
        <v>3.239811249230769</v>
      </c>
      <c r="N93">
        <f t="shared" si="44"/>
        <v>6.678471152190614</v>
      </c>
      <c r="O93">
        <f t="shared" si="45"/>
        <v>11.972393094675393</v>
      </c>
      <c r="P93">
        <f t="shared" si="46"/>
        <v>7.486743426839455</v>
      </c>
      <c r="R93">
        <f t="shared" si="33"/>
        <v>0.46217245488822567</v>
      </c>
      <c r="S93">
        <f t="shared" si="34"/>
        <v>4.211289996397762</v>
      </c>
      <c r="T93">
        <f t="shared" si="47"/>
        <v>1.1621724548882257</v>
      </c>
      <c r="U93">
        <f t="shared" si="48"/>
        <v>6.91113270409007</v>
      </c>
      <c r="V93">
        <f t="shared" si="35"/>
        <v>0.23243449097764515</v>
      </c>
      <c r="W93">
        <f t="shared" si="36"/>
        <v>1.382226540818014</v>
      </c>
      <c r="X93">
        <f t="shared" si="37"/>
        <v>1.401633333913606</v>
      </c>
      <c r="Y93">
        <f t="shared" si="38"/>
        <v>6.3946069458658705</v>
      </c>
      <c r="Z93">
        <f t="shared" si="39"/>
        <v>8.293359244908086</v>
      </c>
      <c r="AA93">
        <f t="shared" si="40"/>
        <v>10.47238299324554</v>
      </c>
      <c r="AB93">
        <f t="shared" si="49"/>
        <v>7.471556747301958</v>
      </c>
      <c r="AC93">
        <f t="shared" si="50"/>
        <v>4.774462510800924</v>
      </c>
      <c r="AD93">
        <f t="shared" si="41"/>
        <v>1.655401329350848</v>
      </c>
      <c r="AE93">
        <f t="shared" si="51"/>
        <v>7.903651587315637</v>
      </c>
    </row>
    <row r="94" spans="5:31" ht="13.5">
      <c r="E94">
        <f t="shared" si="52"/>
        <v>197.5</v>
      </c>
      <c r="F94">
        <f t="shared" si="42"/>
        <v>1240.932</v>
      </c>
      <c r="G94">
        <f t="shared" si="27"/>
        <v>0.7</v>
      </c>
      <c r="H94">
        <f t="shared" si="28"/>
        <v>2.7530755443037975</v>
      </c>
      <c r="I94">
        <f t="shared" si="29"/>
        <v>0.13999999999999999</v>
      </c>
      <c r="J94">
        <f t="shared" si="30"/>
        <v>0.5506151088607595</v>
      </c>
      <c r="K94">
        <f t="shared" si="43"/>
        <v>0.5681346654673926</v>
      </c>
      <c r="L94">
        <f t="shared" si="31"/>
        <v>5.84</v>
      </c>
      <c r="M94">
        <f t="shared" si="32"/>
        <v>3.3036906531645567</v>
      </c>
      <c r="N94">
        <f t="shared" si="44"/>
        <v>6.709692387271331</v>
      </c>
      <c r="O94">
        <f t="shared" si="45"/>
        <v>11.810038702270361</v>
      </c>
      <c r="P94">
        <f t="shared" si="46"/>
        <v>7.451906453245584</v>
      </c>
      <c r="R94">
        <f t="shared" si="33"/>
        <v>0.6042402156518546</v>
      </c>
      <c r="S94">
        <f t="shared" si="34"/>
        <v>5.124168616568022</v>
      </c>
      <c r="T94">
        <f t="shared" si="47"/>
        <v>1.3042402156518547</v>
      </c>
      <c r="U94">
        <f t="shared" si="48"/>
        <v>7.877244160871819</v>
      </c>
      <c r="V94">
        <f t="shared" si="35"/>
        <v>0.2608480431303709</v>
      </c>
      <c r="W94">
        <f t="shared" si="36"/>
        <v>1.5754488321743638</v>
      </c>
      <c r="X94">
        <f t="shared" si="37"/>
        <v>1.5968972178585916</v>
      </c>
      <c r="Y94">
        <f t="shared" si="38"/>
        <v>6.565088258782225</v>
      </c>
      <c r="Z94">
        <f t="shared" si="39"/>
        <v>9.452692993046183</v>
      </c>
      <c r="AA94">
        <f t="shared" si="40"/>
        <v>11.50885696611026</v>
      </c>
      <c r="AB94">
        <f t="shared" si="49"/>
        <v>7.207011720856659</v>
      </c>
      <c r="AC94">
        <f t="shared" si="50"/>
        <v>4.344480094524878</v>
      </c>
      <c r="AD94">
        <f t="shared" si="41"/>
        <v>1.8928059121939769</v>
      </c>
      <c r="AE94">
        <f t="shared" si="51"/>
        <v>8.223257608325735</v>
      </c>
    </row>
    <row r="95" spans="5:31" ht="13.5">
      <c r="E95">
        <f t="shared" si="52"/>
        <v>200</v>
      </c>
      <c r="F95">
        <f t="shared" si="42"/>
        <v>1256.6399999999999</v>
      </c>
      <c r="G95">
        <f t="shared" si="27"/>
        <v>0.7</v>
      </c>
      <c r="H95">
        <f t="shared" si="28"/>
        <v>2.8060771199999994</v>
      </c>
      <c r="I95">
        <f t="shared" si="29"/>
        <v>0.13999999999999999</v>
      </c>
      <c r="J95">
        <f t="shared" si="30"/>
        <v>0.5612154239999999</v>
      </c>
      <c r="K95">
        <f t="shared" si="43"/>
        <v>0.5784139971815168</v>
      </c>
      <c r="L95">
        <f t="shared" si="31"/>
        <v>5.84</v>
      </c>
      <c r="M95">
        <f t="shared" si="32"/>
        <v>3.3672925439999997</v>
      </c>
      <c r="N95">
        <f t="shared" si="44"/>
        <v>6.7412357232838245</v>
      </c>
      <c r="O95">
        <f t="shared" si="45"/>
        <v>11.654689817556926</v>
      </c>
      <c r="P95">
        <f t="shared" si="46"/>
        <v>7.417037773549884</v>
      </c>
      <c r="R95">
        <f t="shared" si="33"/>
        <v>0.8395413226429136</v>
      </c>
      <c r="S95">
        <f t="shared" si="34"/>
        <v>6.346903710053005</v>
      </c>
      <c r="T95">
        <f t="shared" si="47"/>
        <v>1.5395413226429135</v>
      </c>
      <c r="U95">
        <f t="shared" si="48"/>
        <v>9.152980830053004</v>
      </c>
      <c r="V95">
        <f t="shared" si="35"/>
        <v>0.3079082645285827</v>
      </c>
      <c r="W95">
        <f t="shared" si="36"/>
        <v>1.8305961660106007</v>
      </c>
      <c r="X95">
        <f t="shared" si="37"/>
        <v>1.8563108097454248</v>
      </c>
      <c r="Y95">
        <f t="shared" si="38"/>
        <v>6.847449587171496</v>
      </c>
      <c r="Z95">
        <f t="shared" si="39"/>
        <v>10.983576996063604</v>
      </c>
      <c r="AA95">
        <f t="shared" si="40"/>
        <v>12.943203988090147</v>
      </c>
      <c r="AB95">
        <f t="shared" si="49"/>
        <v>6.972541408550642</v>
      </c>
      <c r="AC95">
        <f t="shared" si="50"/>
        <v>3.8630311355679887</v>
      </c>
      <c r="AD95">
        <f t="shared" si="41"/>
        <v>2.2311168136821142</v>
      </c>
      <c r="AE95">
        <f t="shared" si="51"/>
        <v>8.61887371834325</v>
      </c>
    </row>
    <row r="96" spans="5:31" ht="13.5">
      <c r="E96">
        <f t="shared" si="52"/>
        <v>202.5</v>
      </c>
      <c r="F96">
        <f t="shared" si="42"/>
        <v>1272.348</v>
      </c>
      <c r="G96">
        <f t="shared" si="27"/>
        <v>0.7</v>
      </c>
      <c r="H96">
        <f t="shared" si="28"/>
        <v>2.858856</v>
      </c>
      <c r="I96">
        <f t="shared" si="29"/>
        <v>0.13999999999999999</v>
      </c>
      <c r="J96">
        <f t="shared" si="30"/>
        <v>0.5717711999999999</v>
      </c>
      <c r="K96">
        <f t="shared" si="43"/>
        <v>0.5886614520668395</v>
      </c>
      <c r="L96">
        <f t="shared" si="31"/>
        <v>5.84</v>
      </c>
      <c r="M96">
        <f t="shared" si="32"/>
        <v>3.4306271999999995</v>
      </c>
      <c r="N96">
        <f t="shared" si="44"/>
        <v>6.773094048171768</v>
      </c>
      <c r="O96">
        <f t="shared" si="45"/>
        <v>11.505924202087414</v>
      </c>
      <c r="P96">
        <f t="shared" si="46"/>
        <v>7.382150556952075</v>
      </c>
      <c r="R96">
        <f t="shared" si="33"/>
        <v>1.2691044583132345</v>
      </c>
      <c r="S96">
        <f t="shared" si="34"/>
        <v>8.099595618857647</v>
      </c>
      <c r="T96">
        <f t="shared" si="47"/>
        <v>1.9691044583132344</v>
      </c>
      <c r="U96">
        <f t="shared" si="48"/>
        <v>10.958451618857646</v>
      </c>
      <c r="V96">
        <f t="shared" si="35"/>
        <v>0.3938208916626469</v>
      </c>
      <c r="W96">
        <f t="shared" si="36"/>
        <v>2.191690323771529</v>
      </c>
      <c r="X96">
        <f t="shared" si="37"/>
        <v>2.2267917212940485</v>
      </c>
      <c r="Y96">
        <f t="shared" si="38"/>
        <v>7.362925349975882</v>
      </c>
      <c r="Z96">
        <f t="shared" si="39"/>
        <v>13.150141942629174</v>
      </c>
      <c r="AA96">
        <f t="shared" si="40"/>
        <v>15.071128120370169</v>
      </c>
      <c r="AB96">
        <f t="shared" si="49"/>
        <v>6.768090601491877</v>
      </c>
      <c r="AC96">
        <f t="shared" si="50"/>
        <v>3.3176016818820546</v>
      </c>
      <c r="AD96">
        <f t="shared" si="41"/>
        <v>2.743152521181586</v>
      </c>
      <c r="AE96">
        <f t="shared" si="51"/>
        <v>9.100687417931029</v>
      </c>
    </row>
    <row r="97" spans="5:31" ht="13.5">
      <c r="E97">
        <f t="shared" si="52"/>
        <v>205</v>
      </c>
      <c r="F97">
        <f t="shared" si="42"/>
        <v>1288.056</v>
      </c>
      <c r="G97">
        <f t="shared" si="27"/>
        <v>0.7</v>
      </c>
      <c r="H97">
        <f t="shared" si="28"/>
        <v>2.9114203317073173</v>
      </c>
      <c r="I97">
        <f t="shared" si="29"/>
        <v>0.13999999999999999</v>
      </c>
      <c r="J97">
        <f t="shared" si="30"/>
        <v>0.5822840663414635</v>
      </c>
      <c r="K97">
        <f t="shared" si="43"/>
        <v>0.5988778956641745</v>
      </c>
      <c r="L97">
        <f t="shared" si="31"/>
        <v>5.84</v>
      </c>
      <c r="M97">
        <f t="shared" si="32"/>
        <v>3.4937043980487807</v>
      </c>
      <c r="N97">
        <f t="shared" si="44"/>
        <v>6.8052604961856815</v>
      </c>
      <c r="O97">
        <f t="shared" si="45"/>
        <v>11.363352271732175</v>
      </c>
      <c r="P97">
        <f t="shared" si="46"/>
        <v>7.347257320718991</v>
      </c>
      <c r="R97">
        <f t="shared" si="33"/>
        <v>2.177736993263686</v>
      </c>
      <c r="S97">
        <f t="shared" si="34"/>
        <v>10.860301743288536</v>
      </c>
      <c r="T97">
        <f t="shared" si="47"/>
        <v>2.877736993263686</v>
      </c>
      <c r="U97">
        <f t="shared" si="48"/>
        <v>13.771722074995854</v>
      </c>
      <c r="V97">
        <f t="shared" si="35"/>
        <v>0.5755473986527372</v>
      </c>
      <c r="W97">
        <f t="shared" si="36"/>
        <v>2.7543444149991707</v>
      </c>
      <c r="X97">
        <f t="shared" si="37"/>
        <v>2.81383509902998</v>
      </c>
      <c r="Y97">
        <f t="shared" si="38"/>
        <v>8.453284391916423</v>
      </c>
      <c r="Z97">
        <f t="shared" si="39"/>
        <v>16.526066489995024</v>
      </c>
      <c r="AA97">
        <f t="shared" si="40"/>
        <v>18.56256691953875</v>
      </c>
      <c r="AB97">
        <f t="shared" si="49"/>
        <v>6.5968922364846</v>
      </c>
      <c r="AC97">
        <f t="shared" si="50"/>
        <v>2.693592982949495</v>
      </c>
      <c r="AD97">
        <f t="shared" si="41"/>
        <v>3.593386937471808</v>
      </c>
      <c r="AE97">
        <f t="shared" si="51"/>
        <v>9.679121839796437</v>
      </c>
    </row>
    <row r="98" spans="5:31" ht="13.5">
      <c r="E98">
        <f t="shared" si="52"/>
        <v>207.5</v>
      </c>
      <c r="F98">
        <f t="shared" si="42"/>
        <v>1303.764</v>
      </c>
      <c r="G98">
        <f t="shared" si="27"/>
        <v>0.7</v>
      </c>
      <c r="H98">
        <f t="shared" si="28"/>
        <v>2.963777869879518</v>
      </c>
      <c r="I98">
        <f t="shared" si="29"/>
        <v>0.13999999999999999</v>
      </c>
      <c r="J98">
        <f t="shared" si="30"/>
        <v>0.5927555739759036</v>
      </c>
      <c r="K98">
        <f t="shared" si="43"/>
        <v>0.6090641759942075</v>
      </c>
      <c r="L98">
        <f t="shared" si="31"/>
        <v>5.84</v>
      </c>
      <c r="M98">
        <f t="shared" si="32"/>
        <v>3.5565334438554217</v>
      </c>
      <c r="N98">
        <f t="shared" si="44"/>
        <v>6.837728434009507</v>
      </c>
      <c r="O98">
        <f t="shared" si="45"/>
        <v>11.22661404744077</v>
      </c>
      <c r="P98">
        <f t="shared" si="46"/>
        <v>7.312369960659728</v>
      </c>
      <c r="R98">
        <f t="shared" si="33"/>
        <v>4.629039114461742</v>
      </c>
      <c r="S98">
        <f t="shared" si="34"/>
        <v>15.840445074043728</v>
      </c>
      <c r="T98">
        <f t="shared" si="47"/>
        <v>5.329039114461742</v>
      </c>
      <c r="U98">
        <f t="shared" si="48"/>
        <v>18.804222943923246</v>
      </c>
      <c r="V98">
        <f t="shared" si="35"/>
        <v>1.0658078228923484</v>
      </c>
      <c r="W98">
        <f t="shared" si="36"/>
        <v>3.760844588784649</v>
      </c>
      <c r="X98">
        <f t="shared" si="37"/>
        <v>3.9089510532020357</v>
      </c>
      <c r="Y98">
        <f t="shared" si="38"/>
        <v>11.39484693735409</v>
      </c>
      <c r="Z98">
        <f t="shared" si="39"/>
        <v>22.565067532707893</v>
      </c>
      <c r="AA98">
        <f t="shared" si="40"/>
        <v>25.27894003872385</v>
      </c>
      <c r="AB98">
        <f t="shared" si="49"/>
        <v>6.466936959473178</v>
      </c>
      <c r="AC98">
        <f t="shared" si="50"/>
        <v>1.9779310336353857</v>
      </c>
      <c r="AD98">
        <f t="shared" si="41"/>
        <v>5.2389794595526515</v>
      </c>
      <c r="AE98">
        <f t="shared" si="51"/>
        <v>10.36234005762753</v>
      </c>
    </row>
    <row r="99" spans="5:31" ht="13.5">
      <c r="E99">
        <f t="shared" si="52"/>
        <v>210</v>
      </c>
      <c r="F99">
        <f t="shared" si="42"/>
        <v>1319.472</v>
      </c>
      <c r="G99">
        <f t="shared" si="27"/>
        <v>0.7</v>
      </c>
      <c r="H99">
        <f t="shared" si="28"/>
        <v>3.015936</v>
      </c>
      <c r="I99">
        <f t="shared" si="29"/>
        <v>0.13999999999999999</v>
      </c>
      <c r="J99">
        <f t="shared" si="30"/>
        <v>0.6031872</v>
      </c>
      <c r="K99">
        <f t="shared" si="43"/>
        <v>0.619221122252657</v>
      </c>
      <c r="L99">
        <f t="shared" si="31"/>
        <v>5.84</v>
      </c>
      <c r="M99">
        <f t="shared" si="32"/>
        <v>3.6191232</v>
      </c>
      <c r="N99">
        <f t="shared" si="44"/>
        <v>6.870491447980868</v>
      </c>
      <c r="O99">
        <f t="shared" si="45"/>
        <v>11.095376435136435</v>
      </c>
      <c r="P99">
        <f t="shared" si="46"/>
        <v>7.277499779829321</v>
      </c>
      <c r="R99">
        <f t="shared" si="33"/>
        <v>14.982671858272397</v>
      </c>
      <c r="S99">
        <f t="shared" si="34"/>
        <v>26.076544280837286</v>
      </c>
      <c r="T99">
        <f t="shared" si="47"/>
        <v>15.682671858272396</v>
      </c>
      <c r="U99">
        <f t="shared" si="48"/>
        <v>29.092480280837286</v>
      </c>
      <c r="V99">
        <f t="shared" si="35"/>
        <v>3.1365343716544793</v>
      </c>
      <c r="W99">
        <f t="shared" si="36"/>
        <v>5.818496056167457</v>
      </c>
      <c r="X99">
        <f t="shared" si="37"/>
        <v>6.610048730547016</v>
      </c>
      <c r="Y99">
        <f t="shared" si="38"/>
        <v>23.819206229926877</v>
      </c>
      <c r="Z99">
        <f t="shared" si="39"/>
        <v>34.91097633700474</v>
      </c>
      <c r="AA99">
        <f t="shared" si="40"/>
        <v>42.26264135411667</v>
      </c>
      <c r="AB99">
        <f t="shared" si="49"/>
        <v>6.393695882877283</v>
      </c>
      <c r="AC99">
        <f t="shared" si="50"/>
        <v>1.1830779714181225</v>
      </c>
      <c r="AD99">
        <f t="shared" si="41"/>
        <v>9.425315671181675</v>
      </c>
      <c r="AE99">
        <f t="shared" si="51"/>
        <v>11.150883344237057</v>
      </c>
    </row>
    <row r="100" spans="5:31" ht="13.5">
      <c r="E100">
        <f t="shared" si="52"/>
        <v>212.5</v>
      </c>
      <c r="F100">
        <f t="shared" si="42"/>
        <v>1335.18</v>
      </c>
      <c r="G100">
        <f t="shared" si="27"/>
        <v>0.7</v>
      </c>
      <c r="H100">
        <f t="shared" si="28"/>
        <v>3.0679017600000003</v>
      </c>
      <c r="I100">
        <f t="shared" si="29"/>
        <v>0.13999999999999999</v>
      </c>
      <c r="J100">
        <f t="shared" si="30"/>
        <v>0.613580352</v>
      </c>
      <c r="K100">
        <f t="shared" si="43"/>
        <v>0.629349543862903</v>
      </c>
      <c r="L100">
        <f t="shared" si="31"/>
        <v>5.84</v>
      </c>
      <c r="M100">
        <f t="shared" si="32"/>
        <v>3.6814821120000003</v>
      </c>
      <c r="N100">
        <f t="shared" si="44"/>
        <v>6.903543332302331</v>
      </c>
      <c r="O100">
        <f t="shared" si="45"/>
        <v>10.969330794980593</v>
      </c>
      <c r="P100">
        <f t="shared" si="46"/>
        <v>7.242657515604382</v>
      </c>
      <c r="R100">
        <f t="shared" si="33"/>
        <v>60.8842006067139</v>
      </c>
      <c r="S100">
        <f t="shared" si="34"/>
        <v>-0.021186962179074228</v>
      </c>
      <c r="T100">
        <f t="shared" si="47"/>
        <v>61.5842006067139</v>
      </c>
      <c r="U100">
        <f t="shared" si="48"/>
        <v>3.046714797820926</v>
      </c>
      <c r="V100">
        <f t="shared" si="35"/>
        <v>12.31684012134278</v>
      </c>
      <c r="W100">
        <f t="shared" si="36"/>
        <v>0.6093429595641852</v>
      </c>
      <c r="X100">
        <f t="shared" si="37"/>
        <v>12.331903722341075</v>
      </c>
      <c r="Y100">
        <f t="shared" si="38"/>
        <v>78.90104072805669</v>
      </c>
      <c r="Z100">
        <f t="shared" si="39"/>
        <v>3.6560577573851107</v>
      </c>
      <c r="AA100">
        <f t="shared" si="40"/>
        <v>78.9857011508779</v>
      </c>
      <c r="AB100">
        <f t="shared" si="49"/>
        <v>6.404988469686442</v>
      </c>
      <c r="AC100">
        <f t="shared" si="50"/>
        <v>0.6330259688964509</v>
      </c>
      <c r="AD100">
        <f t="shared" si="41"/>
        <v>18.99999884639675</v>
      </c>
      <c r="AE100">
        <f t="shared" si="51"/>
        <v>12.027492678771752</v>
      </c>
    </row>
    <row r="101" spans="5:31" ht="13.5">
      <c r="E101">
        <f t="shared" si="52"/>
        <v>215</v>
      </c>
      <c r="F101">
        <f t="shared" si="42"/>
        <v>1350.888</v>
      </c>
      <c r="G101">
        <f t="shared" si="27"/>
        <v>0.7</v>
      </c>
      <c r="H101">
        <f t="shared" si="28"/>
        <v>3.119681860465116</v>
      </c>
      <c r="I101">
        <f t="shared" si="29"/>
        <v>0.13999999999999999</v>
      </c>
      <c r="J101">
        <f t="shared" si="30"/>
        <v>0.6239363720930232</v>
      </c>
      <c r="K101">
        <f t="shared" si="43"/>
        <v>0.6394502298229343</v>
      </c>
      <c r="L101">
        <f t="shared" si="31"/>
        <v>5.84</v>
      </c>
      <c r="M101">
        <f t="shared" si="32"/>
        <v>3.7436182325581395</v>
      </c>
      <c r="N101">
        <f t="shared" si="44"/>
        <v>6.936878078151707</v>
      </c>
      <c r="O101">
        <f t="shared" si="45"/>
        <v>10.84819076548389</v>
      </c>
      <c r="P101">
        <f t="shared" si="46"/>
        <v>7.207853365259409</v>
      </c>
      <c r="R101">
        <f t="shared" si="33"/>
        <v>14.973718434073422</v>
      </c>
      <c r="S101">
        <f t="shared" si="34"/>
        <v>-26.07120522195606</v>
      </c>
      <c r="T101">
        <f t="shared" si="47"/>
        <v>15.673718434073422</v>
      </c>
      <c r="U101">
        <f t="shared" si="48"/>
        <v>-22.951523361490942</v>
      </c>
      <c r="V101">
        <f t="shared" si="35"/>
        <v>3.1347436868146845</v>
      </c>
      <c r="W101">
        <f t="shared" si="36"/>
        <v>-4.590304672298188</v>
      </c>
      <c r="X101">
        <f t="shared" si="37"/>
        <v>5.558553315975939</v>
      </c>
      <c r="Y101">
        <f t="shared" si="38"/>
        <v>23.80846212088811</v>
      </c>
      <c r="Z101">
        <f t="shared" si="39"/>
        <v>-27.54182803378913</v>
      </c>
      <c r="AA101">
        <f t="shared" si="40"/>
        <v>36.40597698187176</v>
      </c>
      <c r="AB101">
        <f t="shared" si="49"/>
        <v>6.549541744474535</v>
      </c>
      <c r="AC101">
        <f t="shared" si="50"/>
        <v>1.3734008573618925</v>
      </c>
      <c r="AD101">
        <f t="shared" si="41"/>
        <v>9.422499035358515</v>
      </c>
      <c r="AE101">
        <f t="shared" si="51"/>
        <v>12.940868253652988</v>
      </c>
    </row>
    <row r="102" spans="5:31" ht="13.5">
      <c r="E102">
        <f t="shared" si="52"/>
        <v>217.5</v>
      </c>
      <c r="F102">
        <f t="shared" si="42"/>
        <v>1366.596</v>
      </c>
      <c r="G102">
        <f t="shared" si="27"/>
        <v>0.7</v>
      </c>
      <c r="H102">
        <f t="shared" si="28"/>
        <v>3.171282703448276</v>
      </c>
      <c r="I102">
        <f t="shared" si="29"/>
        <v>0.13999999999999999</v>
      </c>
      <c r="J102">
        <f t="shared" si="30"/>
        <v>0.6342565406896552</v>
      </c>
      <c r="K102">
        <f t="shared" si="43"/>
        <v>0.6495239482941397</v>
      </c>
      <c r="L102">
        <f t="shared" si="31"/>
        <v>5.84</v>
      </c>
      <c r="M102">
        <f t="shared" si="32"/>
        <v>3.805539244137931</v>
      </c>
      <c r="N102">
        <f t="shared" si="44"/>
        <v>6.970489863608862</v>
      </c>
      <c r="O102">
        <f t="shared" si="45"/>
        <v>10.731690312444409</v>
      </c>
      <c r="P102">
        <f t="shared" si="46"/>
        <v>7.173097010159524</v>
      </c>
      <c r="R102">
        <f t="shared" si="33"/>
        <v>4.627358508797163</v>
      </c>
      <c r="S102">
        <f t="shared" si="34"/>
        <v>-15.83769714042508</v>
      </c>
      <c r="T102">
        <f t="shared" si="47"/>
        <v>5.327358508797163</v>
      </c>
      <c r="U102">
        <f t="shared" si="48"/>
        <v>-12.666414436976805</v>
      </c>
      <c r="V102">
        <f t="shared" si="35"/>
        <v>1.0654717017594326</v>
      </c>
      <c r="W102">
        <f t="shared" si="36"/>
        <v>-2.533282887395361</v>
      </c>
      <c r="X102">
        <f t="shared" si="37"/>
        <v>2.7482270893833207</v>
      </c>
      <c r="Y102">
        <f t="shared" si="38"/>
        <v>11.392830210556596</v>
      </c>
      <c r="Z102">
        <f t="shared" si="39"/>
        <v>-15.199697324372167</v>
      </c>
      <c r="AA102">
        <f t="shared" si="40"/>
        <v>18.995456797852942</v>
      </c>
      <c r="AB102">
        <f t="shared" si="49"/>
        <v>6.911894898072402</v>
      </c>
      <c r="AC102">
        <f t="shared" si="50"/>
        <v>2.6322083502435962</v>
      </c>
      <c r="AD102">
        <f t="shared" si="41"/>
        <v>5.238028348789464</v>
      </c>
      <c r="AE102">
        <f t="shared" si="51"/>
        <v>13.787581958496304</v>
      </c>
    </row>
    <row r="103" spans="5:31" ht="13.5">
      <c r="E103">
        <f t="shared" si="52"/>
        <v>220</v>
      </c>
      <c r="F103">
        <f t="shared" si="42"/>
        <v>1382.304</v>
      </c>
      <c r="G103">
        <f t="shared" si="27"/>
        <v>0.7</v>
      </c>
      <c r="H103">
        <f t="shared" si="28"/>
        <v>3.2227104000000004</v>
      </c>
      <c r="I103">
        <f t="shared" si="29"/>
        <v>0.13999999999999999</v>
      </c>
      <c r="J103">
        <f t="shared" si="30"/>
        <v>0.6445420800000001</v>
      </c>
      <c r="K103">
        <f t="shared" si="43"/>
        <v>0.6595714463882791</v>
      </c>
      <c r="L103">
        <f t="shared" si="31"/>
        <v>5.84</v>
      </c>
      <c r="M103">
        <f t="shared" si="32"/>
        <v>3.8672524800000008</v>
      </c>
      <c r="N103">
        <f t="shared" si="44"/>
        <v>7.004373044324963</v>
      </c>
      <c r="O103">
        <f t="shared" si="45"/>
        <v>10.619581976569679</v>
      </c>
      <c r="P103">
        <f t="shared" si="46"/>
        <v>7.138397638673838</v>
      </c>
      <c r="R103">
        <f t="shared" si="33"/>
        <v>2.177194881194458</v>
      </c>
      <c r="S103">
        <f t="shared" si="34"/>
        <v>-10.858886559997005</v>
      </c>
      <c r="T103">
        <f t="shared" si="47"/>
        <v>2.877194881194458</v>
      </c>
      <c r="U103">
        <f t="shared" si="48"/>
        <v>-7.636176159997005</v>
      </c>
      <c r="V103">
        <f t="shared" si="35"/>
        <v>0.5754389762388916</v>
      </c>
      <c r="W103">
        <f t="shared" si="36"/>
        <v>-1.527235231999401</v>
      </c>
      <c r="X103">
        <f t="shared" si="37"/>
        <v>1.632047018083464</v>
      </c>
      <c r="Y103">
        <f t="shared" si="38"/>
        <v>8.45263385743335</v>
      </c>
      <c r="Z103">
        <f t="shared" si="39"/>
        <v>-9.163411391996405</v>
      </c>
      <c r="AA103">
        <f t="shared" si="40"/>
        <v>12.466560370318595</v>
      </c>
      <c r="AB103">
        <f t="shared" si="49"/>
        <v>7.638603687385339</v>
      </c>
      <c r="AC103">
        <f t="shared" si="50"/>
        <v>4.010729384429412</v>
      </c>
      <c r="AD103">
        <f t="shared" si="41"/>
        <v>3.592939652129002</v>
      </c>
      <c r="AE103">
        <f t="shared" si="51"/>
        <v>14.410308639275378</v>
      </c>
    </row>
    <row r="104" spans="5:31" ht="13.5">
      <c r="E104">
        <f t="shared" si="52"/>
        <v>222.5</v>
      </c>
      <c r="F104">
        <f t="shared" si="42"/>
        <v>1398.012</v>
      </c>
      <c r="G104">
        <f t="shared" si="27"/>
        <v>0.7</v>
      </c>
      <c r="H104">
        <f t="shared" si="28"/>
        <v>3.2739707865168537</v>
      </c>
      <c r="I104">
        <f t="shared" si="29"/>
        <v>0.13999999999999999</v>
      </c>
      <c r="J104">
        <f t="shared" si="30"/>
        <v>0.6547941573033708</v>
      </c>
      <c r="K104">
        <f t="shared" si="43"/>
        <v>0.6695934501162862</v>
      </c>
      <c r="L104">
        <f t="shared" si="31"/>
        <v>5.84</v>
      </c>
      <c r="M104">
        <f t="shared" si="32"/>
        <v>3.928764943820225</v>
      </c>
      <c r="N104">
        <f t="shared" si="44"/>
        <v>7.038522144867538</v>
      </c>
      <c r="O104">
        <f t="shared" si="45"/>
        <v>10.51163529697786</v>
      </c>
      <c r="P104">
        <f t="shared" si="46"/>
        <v>7.103763967903376</v>
      </c>
      <c r="R104">
        <f t="shared" si="33"/>
        <v>1.268868833143119</v>
      </c>
      <c r="S104">
        <f t="shared" si="34"/>
        <v>-8.098744446414972</v>
      </c>
      <c r="T104">
        <f t="shared" si="47"/>
        <v>1.968868833143119</v>
      </c>
      <c r="U104">
        <f t="shared" si="48"/>
        <v>-4.824773659898119</v>
      </c>
      <c r="V104">
        <f t="shared" si="35"/>
        <v>0.3937737666286238</v>
      </c>
      <c r="W104">
        <f t="shared" si="36"/>
        <v>-0.9649547319796238</v>
      </c>
      <c r="X104">
        <f t="shared" si="37"/>
        <v>1.0422069919429449</v>
      </c>
      <c r="Y104">
        <f t="shared" si="38"/>
        <v>7.362642599771743</v>
      </c>
      <c r="Z104">
        <f t="shared" si="39"/>
        <v>-5.789728391877743</v>
      </c>
      <c r="AA104">
        <f t="shared" si="40"/>
        <v>9.366400637581592</v>
      </c>
      <c r="AB104">
        <f t="shared" si="49"/>
        <v>8.987082901948474</v>
      </c>
      <c r="AC104">
        <f t="shared" si="50"/>
        <v>5.33822990652149</v>
      </c>
      <c r="AD104">
        <f t="shared" si="41"/>
        <v>2.742897859014488</v>
      </c>
      <c r="AE104">
        <f t="shared" si="51"/>
        <v>14.642219381524907</v>
      </c>
    </row>
    <row r="105" spans="5:31" ht="13.5">
      <c r="E105">
        <f t="shared" si="52"/>
        <v>225</v>
      </c>
      <c r="F105">
        <f t="shared" si="42"/>
        <v>1413.72</v>
      </c>
      <c r="G105">
        <f t="shared" si="27"/>
        <v>0.7</v>
      </c>
      <c r="H105">
        <f t="shared" si="28"/>
        <v>3.32506944</v>
      </c>
      <c r="I105">
        <f t="shared" si="29"/>
        <v>0.13999999999999999</v>
      </c>
      <c r="J105">
        <f t="shared" si="30"/>
        <v>0.665013888</v>
      </c>
      <c r="K105">
        <f t="shared" si="43"/>
        <v>0.6795906644686025</v>
      </c>
      <c r="L105">
        <f t="shared" si="31"/>
        <v>5.84</v>
      </c>
      <c r="M105">
        <f t="shared" si="32"/>
        <v>3.9900833280000003</v>
      </c>
      <c r="N105">
        <f t="shared" si="44"/>
        <v>7.07293185068141</v>
      </c>
      <c r="O105">
        <f t="shared" si="45"/>
        <v>10.407635390653875</v>
      </c>
      <c r="P105">
        <f t="shared" si="46"/>
        <v>7.069204264308438</v>
      </c>
      <c r="R105">
        <f t="shared" si="33"/>
        <v>0.8394191772873094</v>
      </c>
      <c r="S105">
        <f t="shared" si="34"/>
        <v>-6.346332362737842</v>
      </c>
      <c r="T105">
        <f t="shared" si="47"/>
        <v>1.5394191772873094</v>
      </c>
      <c r="U105">
        <f t="shared" si="48"/>
        <v>-3.021262922737842</v>
      </c>
      <c r="V105">
        <f t="shared" si="35"/>
        <v>0.3078838354574619</v>
      </c>
      <c r="W105">
        <f t="shared" si="36"/>
        <v>-0.6042525845475684</v>
      </c>
      <c r="X105">
        <f t="shared" si="37"/>
        <v>0.6781693314124532</v>
      </c>
      <c r="Y105">
        <f t="shared" si="38"/>
        <v>6.847303012744772</v>
      </c>
      <c r="Z105">
        <f t="shared" si="39"/>
        <v>-3.62551550728541</v>
      </c>
      <c r="AA105">
        <f t="shared" si="40"/>
        <v>7.747897859542975</v>
      </c>
      <c r="AB105">
        <f t="shared" si="49"/>
        <v>11.424724623577545</v>
      </c>
      <c r="AC105">
        <f t="shared" si="50"/>
        <v>6.453363338859162</v>
      </c>
      <c r="AD105">
        <f t="shared" si="41"/>
        <v>2.2309545045364736</v>
      </c>
      <c r="AE105">
        <f t="shared" si="51"/>
        <v>14.397160010238384</v>
      </c>
    </row>
    <row r="106" spans="5:31" ht="13.5">
      <c r="E106">
        <f t="shared" si="52"/>
        <v>227.5</v>
      </c>
      <c r="F106">
        <f t="shared" si="42"/>
        <v>1429.4279999999999</v>
      </c>
      <c r="G106">
        <f t="shared" si="27"/>
        <v>0.7</v>
      </c>
      <c r="H106">
        <f t="shared" si="28"/>
        <v>3.376011692307692</v>
      </c>
      <c r="I106">
        <f t="shared" si="29"/>
        <v>0.13999999999999999</v>
      </c>
      <c r="J106">
        <f t="shared" si="30"/>
        <v>0.6752023384615384</v>
      </c>
      <c r="K106">
        <f t="shared" si="43"/>
        <v>0.6895637736017821</v>
      </c>
      <c r="L106">
        <f t="shared" si="31"/>
        <v>5.84</v>
      </c>
      <c r="M106">
        <f t="shared" si="32"/>
        <v>4.051214030769231</v>
      </c>
      <c r="N106">
        <f t="shared" si="44"/>
        <v>7.1075970006114915</v>
      </c>
      <c r="O106">
        <f t="shared" si="45"/>
        <v>10.307381670424112</v>
      </c>
      <c r="P106">
        <f t="shared" si="46"/>
        <v>7.034726363312147</v>
      </c>
      <c r="R106">
        <f t="shared" si="33"/>
        <v>0.6041692392334482</v>
      </c>
      <c r="S106">
        <f t="shared" si="34"/>
        <v>-5.123754137943688</v>
      </c>
      <c r="T106">
        <f t="shared" si="47"/>
        <v>1.304169239233448</v>
      </c>
      <c r="U106">
        <f t="shared" si="48"/>
        <v>-1.7477424456359962</v>
      </c>
      <c r="V106">
        <f t="shared" si="35"/>
        <v>0.2608338478466896</v>
      </c>
      <c r="W106">
        <f t="shared" si="36"/>
        <v>-0.34954848912719927</v>
      </c>
      <c r="X106">
        <f t="shared" si="37"/>
        <v>0.43614039303143864</v>
      </c>
      <c r="Y106">
        <f t="shared" si="38"/>
        <v>6.565003087080138</v>
      </c>
      <c r="Z106">
        <f t="shared" si="39"/>
        <v>-2.097290934763196</v>
      </c>
      <c r="AA106">
        <f t="shared" si="40"/>
        <v>6.891871646977446</v>
      </c>
      <c r="AB106">
        <f t="shared" si="49"/>
        <v>15.801956794404626</v>
      </c>
      <c r="AC106">
        <f t="shared" si="50"/>
        <v>7.254923272102491</v>
      </c>
      <c r="AD106">
        <f t="shared" si="41"/>
        <v>1.8926947407374124</v>
      </c>
      <c r="AE106">
        <f t="shared" si="51"/>
        <v>13.731355121561844</v>
      </c>
    </row>
    <row r="107" spans="5:31" ht="13.5">
      <c r="E107">
        <f t="shared" si="52"/>
        <v>230</v>
      </c>
      <c r="F107">
        <f t="shared" si="42"/>
        <v>1445.136</v>
      </c>
      <c r="G107">
        <f t="shared" si="27"/>
        <v>0.7</v>
      </c>
      <c r="H107">
        <f t="shared" si="28"/>
        <v>3.4268026434782604</v>
      </c>
      <c r="I107">
        <f t="shared" si="29"/>
        <v>0.13999999999999999</v>
      </c>
      <c r="J107">
        <f t="shared" si="30"/>
        <v>0.6853605286956521</v>
      </c>
      <c r="K107">
        <f t="shared" si="43"/>
        <v>0.6995134411103077</v>
      </c>
      <c r="L107">
        <f t="shared" si="31"/>
        <v>5.84</v>
      </c>
      <c r="M107">
        <f t="shared" si="32"/>
        <v>4.112163172173913</v>
      </c>
      <c r="N107">
        <f t="shared" si="44"/>
        <v>7.142512579938758</v>
      </c>
      <c r="O107">
        <f t="shared" si="45"/>
        <v>10.210686686165394</v>
      </c>
      <c r="P107">
        <f t="shared" si="46"/>
        <v>7.000337687949681</v>
      </c>
      <c r="R107">
        <f t="shared" si="33"/>
        <v>0.4621278373162999</v>
      </c>
      <c r="S107">
        <f t="shared" si="34"/>
        <v>-4.210971460758073</v>
      </c>
      <c r="T107">
        <f t="shared" si="47"/>
        <v>1.1621278373162998</v>
      </c>
      <c r="U107">
        <f t="shared" si="48"/>
        <v>-0.7841688172798129</v>
      </c>
      <c r="V107">
        <f t="shared" si="35"/>
        <v>0.23242556746325996</v>
      </c>
      <c r="W107">
        <f t="shared" si="36"/>
        <v>-0.1568337634559626</v>
      </c>
      <c r="X107">
        <f t="shared" si="37"/>
        <v>0.28038986032019636</v>
      </c>
      <c r="Y107">
        <f t="shared" si="38"/>
        <v>6.394553404779559</v>
      </c>
      <c r="Z107">
        <f t="shared" si="39"/>
        <v>-0.9410025807357756</v>
      </c>
      <c r="AA107">
        <f t="shared" si="40"/>
        <v>6.463420077909933</v>
      </c>
      <c r="AB107">
        <f t="shared" si="49"/>
        <v>23.05154712274157</v>
      </c>
      <c r="AC107">
        <f t="shared" si="50"/>
        <v>7.735842541147106</v>
      </c>
      <c r="AD107">
        <f t="shared" si="41"/>
        <v>1.6553214221973909</v>
      </c>
      <c r="AE107">
        <f t="shared" si="51"/>
        <v>12.805305877106704</v>
      </c>
    </row>
    <row r="108" spans="5:31" ht="13.5">
      <c r="E108">
        <f t="shared" si="52"/>
        <v>232.5</v>
      </c>
      <c r="F108">
        <f t="shared" si="42"/>
        <v>1460.844</v>
      </c>
      <c r="G108">
        <f t="shared" si="27"/>
        <v>0.7</v>
      </c>
      <c r="H108">
        <f t="shared" si="28"/>
        <v>3.477447174193549</v>
      </c>
      <c r="I108">
        <f t="shared" si="29"/>
        <v>0.13999999999999999</v>
      </c>
      <c r="J108">
        <f t="shared" si="30"/>
        <v>0.6954894348387098</v>
      </c>
      <c r="K108">
        <f t="shared" si="43"/>
        <v>0.7094403103660434</v>
      </c>
      <c r="L108">
        <f t="shared" si="31"/>
        <v>5.84</v>
      </c>
      <c r="M108">
        <f t="shared" si="32"/>
        <v>4.172936609032259</v>
      </c>
      <c r="N108">
        <f t="shared" si="44"/>
        <v>7.177673713885415</v>
      </c>
      <c r="O108">
        <f t="shared" si="45"/>
        <v>10.11737507582846</v>
      </c>
      <c r="P108">
        <f t="shared" si="46"/>
        <v>6.966045266626368</v>
      </c>
      <c r="R108">
        <f t="shared" si="33"/>
        <v>0.3703443791532316</v>
      </c>
      <c r="S108">
        <f t="shared" si="34"/>
        <v>-3.4935719526115947</v>
      </c>
      <c r="T108">
        <f t="shared" si="47"/>
        <v>1.0703443791532314</v>
      </c>
      <c r="U108">
        <f t="shared" si="48"/>
        <v>-0.016124778418045604</v>
      </c>
      <c r="V108">
        <f t="shared" si="35"/>
        <v>0.2140688758306463</v>
      </c>
      <c r="W108">
        <f t="shared" si="36"/>
        <v>-0.003224955683609121</v>
      </c>
      <c r="X108">
        <f t="shared" si="37"/>
        <v>0.21409316649196886</v>
      </c>
      <c r="Y108">
        <f t="shared" si="38"/>
        <v>6.284413254983878</v>
      </c>
      <c r="Z108">
        <f t="shared" si="39"/>
        <v>-0.019349734101654727</v>
      </c>
      <c r="AA108">
        <f t="shared" si="40"/>
        <v>6.284443043868475</v>
      </c>
      <c r="AB108">
        <f t="shared" si="49"/>
        <v>29.35377689462227</v>
      </c>
      <c r="AC108">
        <f t="shared" si="50"/>
        <v>7.9561545312728015</v>
      </c>
      <c r="AD108">
        <f t="shared" si="41"/>
        <v>1.4818496750871282</v>
      </c>
      <c r="AE108">
        <f t="shared" si="51"/>
        <v>11.789825007109583</v>
      </c>
    </row>
    <row r="109" spans="5:31" ht="13.5">
      <c r="E109">
        <f t="shared" si="52"/>
        <v>235</v>
      </c>
      <c r="F109">
        <f t="shared" si="42"/>
        <v>1476.552</v>
      </c>
      <c r="G109">
        <f t="shared" si="27"/>
        <v>0.7</v>
      </c>
      <c r="H109">
        <f t="shared" si="28"/>
        <v>3.527949957446808</v>
      </c>
      <c r="I109">
        <f t="shared" si="29"/>
        <v>0.13999999999999999</v>
      </c>
      <c r="J109">
        <f t="shared" si="30"/>
        <v>0.7055899914893616</v>
      </c>
      <c r="K109">
        <f t="shared" si="43"/>
        <v>0.7193450049106878</v>
      </c>
      <c r="L109">
        <f t="shared" si="31"/>
        <v>5.84</v>
      </c>
      <c r="M109">
        <f t="shared" si="32"/>
        <v>4.23353994893617</v>
      </c>
      <c r="N109">
        <f t="shared" si="44"/>
        <v>7.213075661549549</v>
      </c>
      <c r="O109">
        <f t="shared" si="45"/>
        <v>10.027282614473854</v>
      </c>
      <c r="P109">
        <f t="shared" si="46"/>
        <v>6.931855750041966</v>
      </c>
      <c r="R109">
        <f t="shared" si="33"/>
        <v>0.30809416117664185</v>
      </c>
      <c r="S109">
        <f t="shared" si="34"/>
        <v>-2.9063248180203516</v>
      </c>
      <c r="T109">
        <f t="shared" si="47"/>
        <v>1.0080941611766419</v>
      </c>
      <c r="U109">
        <f t="shared" si="48"/>
        <v>0.6216251394264565</v>
      </c>
      <c r="V109">
        <f t="shared" si="35"/>
        <v>0.20161883223532837</v>
      </c>
      <c r="W109">
        <f t="shared" si="36"/>
        <v>0.12432502788529129</v>
      </c>
      <c r="X109">
        <f t="shared" si="37"/>
        <v>0.23686887948950985</v>
      </c>
      <c r="Y109">
        <f t="shared" si="38"/>
        <v>6.20971299341197</v>
      </c>
      <c r="Z109">
        <f t="shared" si="39"/>
        <v>0.7459501673117477</v>
      </c>
      <c r="AA109">
        <f t="shared" si="40"/>
        <v>6.254356650580608</v>
      </c>
      <c r="AB109">
        <f t="shared" si="49"/>
        <v>26.404298716064947</v>
      </c>
      <c r="AC109">
        <f t="shared" si="50"/>
        <v>7.994427371735888</v>
      </c>
      <c r="AD109">
        <f t="shared" si="41"/>
        <v>1.3515838831093296</v>
      </c>
      <c r="AE109">
        <f t="shared" si="51"/>
        <v>10.805139190326305</v>
      </c>
    </row>
    <row r="110" spans="5:31" ht="13.5">
      <c r="E110">
        <f t="shared" si="52"/>
        <v>237.5</v>
      </c>
      <c r="F110">
        <f t="shared" si="42"/>
        <v>1492.26</v>
      </c>
      <c r="G110">
        <f t="shared" si="27"/>
        <v>0.7</v>
      </c>
      <c r="H110">
        <f t="shared" si="28"/>
        <v>3.578315469473684</v>
      </c>
      <c r="I110">
        <f t="shared" si="29"/>
        <v>0.13999999999999999</v>
      </c>
      <c r="J110">
        <f t="shared" si="30"/>
        <v>0.7156630938947368</v>
      </c>
      <c r="K110">
        <f t="shared" si="43"/>
        <v>0.7292281288890239</v>
      </c>
      <c r="L110">
        <f t="shared" si="31"/>
        <v>5.84</v>
      </c>
      <c r="M110">
        <f t="shared" si="32"/>
        <v>4.293978563368421</v>
      </c>
      <c r="N110">
        <f t="shared" si="44"/>
        <v>7.248713810233339</v>
      </c>
      <c r="O110">
        <f t="shared" si="45"/>
        <v>9.940255350923893</v>
      </c>
      <c r="P110">
        <f t="shared" si="46"/>
        <v>6.897775427333429</v>
      </c>
      <c r="R110">
        <f t="shared" si="33"/>
        <v>0.2644076422618506</v>
      </c>
      <c r="S110">
        <f t="shared" si="34"/>
        <v>-2.409262861197344</v>
      </c>
      <c r="T110">
        <f t="shared" si="47"/>
        <v>0.9644076422618506</v>
      </c>
      <c r="U110">
        <f t="shared" si="48"/>
        <v>1.1690526082763397</v>
      </c>
      <c r="V110">
        <f t="shared" si="35"/>
        <v>0.1928815284523701</v>
      </c>
      <c r="W110">
        <f t="shared" si="36"/>
        <v>0.23381052165526794</v>
      </c>
      <c r="X110">
        <f t="shared" si="37"/>
        <v>0.30310170579333756</v>
      </c>
      <c r="Y110">
        <f t="shared" si="38"/>
        <v>6.15728917071422</v>
      </c>
      <c r="Z110">
        <f t="shared" si="39"/>
        <v>1.4028631299316077</v>
      </c>
      <c r="AA110">
        <f t="shared" si="40"/>
        <v>6.31507995936046</v>
      </c>
      <c r="AB110">
        <f t="shared" si="49"/>
        <v>20.834854567483834</v>
      </c>
      <c r="AC110">
        <f t="shared" si="50"/>
        <v>7.917556123084084</v>
      </c>
      <c r="AD110">
        <f t="shared" si="41"/>
        <v>1.2520978570001962</v>
      </c>
      <c r="AE110">
        <f t="shared" si="51"/>
        <v>9.913555054392363</v>
      </c>
    </row>
    <row r="111" spans="5:31" ht="13.5">
      <c r="E111">
        <f t="shared" si="52"/>
        <v>240</v>
      </c>
      <c r="F111">
        <f t="shared" si="42"/>
        <v>1507.968</v>
      </c>
      <c r="G111">
        <f t="shared" si="27"/>
        <v>0.7</v>
      </c>
      <c r="H111">
        <f t="shared" si="28"/>
        <v>3.6285480000000003</v>
      </c>
      <c r="I111">
        <f t="shared" si="29"/>
        <v>0.13999999999999999</v>
      </c>
      <c r="J111">
        <f t="shared" si="30"/>
        <v>0.7257096000000001</v>
      </c>
      <c r="K111">
        <f t="shared" si="43"/>
        <v>0.739090267512812</v>
      </c>
      <c r="L111">
        <f t="shared" si="31"/>
        <v>5.84</v>
      </c>
      <c r="M111">
        <f t="shared" si="32"/>
        <v>4.3542576</v>
      </c>
      <c r="N111">
        <f t="shared" si="44"/>
        <v>7.284583670132272</v>
      </c>
      <c r="O111">
        <f t="shared" si="45"/>
        <v>9.856148822858088</v>
      </c>
      <c r="P111">
        <f t="shared" si="46"/>
        <v>6.863810241483864</v>
      </c>
      <c r="R111">
        <f t="shared" si="33"/>
        <v>0.23305888799040886</v>
      </c>
      <c r="S111">
        <f t="shared" si="34"/>
        <v>-1.976413750218842</v>
      </c>
      <c r="T111">
        <f t="shared" si="47"/>
        <v>0.9330588879904088</v>
      </c>
      <c r="U111">
        <f t="shared" si="48"/>
        <v>1.6521342497811584</v>
      </c>
      <c r="V111">
        <f t="shared" si="35"/>
        <v>0.18661177759808176</v>
      </c>
      <c r="W111">
        <f t="shared" si="36"/>
        <v>0.33042684995623167</v>
      </c>
      <c r="X111">
        <f t="shared" si="37"/>
        <v>0.37948103867033195</v>
      </c>
      <c r="Y111">
        <f t="shared" si="38"/>
        <v>6.11967066558849</v>
      </c>
      <c r="Z111">
        <f t="shared" si="39"/>
        <v>1.98256109973739</v>
      </c>
      <c r="AA111">
        <f t="shared" si="40"/>
        <v>6.432800134424837</v>
      </c>
      <c r="AB111">
        <f t="shared" si="49"/>
        <v>16.951571959866033</v>
      </c>
      <c r="AC111">
        <f t="shared" si="50"/>
        <v>7.772664928982835</v>
      </c>
      <c r="AD111">
        <f t="shared" si="41"/>
        <v>1.1755310514774437</v>
      </c>
      <c r="AE111">
        <f t="shared" si="51"/>
        <v>9.137008976749042</v>
      </c>
    </row>
    <row r="112" spans="5:31" ht="13.5">
      <c r="E112">
        <f t="shared" si="52"/>
        <v>242.5</v>
      </c>
      <c r="F112">
        <f t="shared" si="42"/>
        <v>1523.676</v>
      </c>
      <c r="G112">
        <f t="shared" si="27"/>
        <v>0.7</v>
      </c>
      <c r="H112">
        <f t="shared" si="28"/>
        <v>3.6786516618556697</v>
      </c>
      <c r="I112">
        <f t="shared" si="29"/>
        <v>0.13999999999999999</v>
      </c>
      <c r="J112">
        <f t="shared" si="30"/>
        <v>0.7357303323711339</v>
      </c>
      <c r="K112">
        <f t="shared" si="43"/>
        <v>0.7489319875468928</v>
      </c>
      <c r="L112">
        <f t="shared" si="31"/>
        <v>5.84</v>
      </c>
      <c r="M112">
        <f t="shared" si="32"/>
        <v>4.414381994226804</v>
      </c>
      <c r="N112">
        <f t="shared" si="44"/>
        <v>7.320680869355924</v>
      </c>
      <c r="O112">
        <f t="shared" si="45"/>
        <v>9.774827342245887</v>
      </c>
      <c r="P112">
        <f t="shared" si="46"/>
        <v>6.829965804041259</v>
      </c>
      <c r="R112">
        <f t="shared" si="33"/>
        <v>0.21032248939922546</v>
      </c>
      <c r="S112">
        <f t="shared" si="34"/>
        <v>-1.5900220108646033</v>
      </c>
      <c r="T112">
        <f t="shared" si="47"/>
        <v>0.9103224893992254</v>
      </c>
      <c r="U112">
        <f t="shared" si="48"/>
        <v>2.0886296509910665</v>
      </c>
      <c r="V112">
        <f t="shared" si="35"/>
        <v>0.18206449787984508</v>
      </c>
      <c r="W112">
        <f t="shared" si="36"/>
        <v>0.4177259301982133</v>
      </c>
      <c r="X112">
        <f t="shared" si="37"/>
        <v>0.4556779939257575</v>
      </c>
      <c r="Y112">
        <f t="shared" si="38"/>
        <v>6.09238698727907</v>
      </c>
      <c r="Z112">
        <f t="shared" si="39"/>
        <v>2.50635558118928</v>
      </c>
      <c r="AA112">
        <f t="shared" si="40"/>
        <v>6.58779154968689</v>
      </c>
      <c r="AB112">
        <f t="shared" si="49"/>
        <v>14.457120241712229</v>
      </c>
      <c r="AC112">
        <f t="shared" si="50"/>
        <v>7.589796917963569</v>
      </c>
      <c r="AD112">
        <f t="shared" si="41"/>
        <v>1.116719570486761</v>
      </c>
      <c r="AE112">
        <f t="shared" si="51"/>
        <v>8.475674754310019</v>
      </c>
    </row>
    <row r="113" spans="5:31" ht="13.5">
      <c r="E113">
        <f t="shared" si="52"/>
        <v>245</v>
      </c>
      <c r="F113">
        <f t="shared" si="42"/>
        <v>1539.384</v>
      </c>
      <c r="G113">
        <f t="shared" si="27"/>
        <v>0.7</v>
      </c>
      <c r="H113">
        <f t="shared" si="28"/>
        <v>3.7286304000000006</v>
      </c>
      <c r="I113">
        <f t="shared" si="29"/>
        <v>0.13999999999999999</v>
      </c>
      <c r="J113">
        <f t="shared" si="30"/>
        <v>0.7457260800000001</v>
      </c>
      <c r="K113">
        <f t="shared" si="43"/>
        <v>0.7587538378105025</v>
      </c>
      <c r="L113">
        <f t="shared" si="31"/>
        <v>5.84</v>
      </c>
      <c r="M113">
        <f t="shared" si="32"/>
        <v>4.474356480000001</v>
      </c>
      <c r="N113">
        <f t="shared" si="44"/>
        <v>7.357001149253546</v>
      </c>
      <c r="O113">
        <f t="shared" si="45"/>
        <v>9.69616334394205</v>
      </c>
      <c r="P113">
        <f t="shared" si="46"/>
        <v>6.796247409186974</v>
      </c>
      <c r="R113">
        <f t="shared" si="33"/>
        <v>0.19388224038967228</v>
      </c>
      <c r="S113">
        <f t="shared" si="34"/>
        <v>-1.2373726044425504</v>
      </c>
      <c r="T113">
        <f t="shared" si="47"/>
        <v>0.8938822403896722</v>
      </c>
      <c r="U113">
        <f t="shared" si="48"/>
        <v>2.49125779555745</v>
      </c>
      <c r="V113">
        <f t="shared" si="35"/>
        <v>0.17877644807793444</v>
      </c>
      <c r="W113">
        <f t="shared" si="36"/>
        <v>0.49825155911149005</v>
      </c>
      <c r="X113">
        <f t="shared" si="37"/>
        <v>0.529353978491135</v>
      </c>
      <c r="Y113">
        <f t="shared" si="38"/>
        <v>6.072658688467607</v>
      </c>
      <c r="Z113">
        <f t="shared" si="39"/>
        <v>2.9895093546689404</v>
      </c>
      <c r="AA113">
        <f t="shared" si="40"/>
        <v>6.76862982650656</v>
      </c>
      <c r="AB113">
        <f t="shared" si="49"/>
        <v>12.78658535031661</v>
      </c>
      <c r="AC113">
        <f t="shared" si="50"/>
        <v>7.387019423664673</v>
      </c>
      <c r="AD113">
        <f t="shared" si="41"/>
        <v>1.0721863779154868</v>
      </c>
      <c r="AE113">
        <f t="shared" si="51"/>
        <v>7.920261599450372</v>
      </c>
    </row>
    <row r="114" spans="5:31" ht="13.5">
      <c r="E114">
        <f t="shared" si="52"/>
        <v>247.5</v>
      </c>
      <c r="F114">
        <f t="shared" si="42"/>
        <v>1555.0919999999999</v>
      </c>
      <c r="G114">
        <f t="shared" si="27"/>
        <v>0.7</v>
      </c>
      <c r="H114">
        <f t="shared" si="28"/>
        <v>3.7784879999999994</v>
      </c>
      <c r="I114">
        <f t="shared" si="29"/>
        <v>0.13999999999999999</v>
      </c>
      <c r="J114">
        <f t="shared" si="30"/>
        <v>0.7556975999999999</v>
      </c>
      <c r="K114">
        <f t="shared" si="43"/>
        <v>0.7685563496880107</v>
      </c>
      <c r="L114">
        <f t="shared" si="31"/>
        <v>5.84</v>
      </c>
      <c r="M114">
        <f t="shared" si="32"/>
        <v>4.534185599999999</v>
      </c>
      <c r="N114">
        <f t="shared" si="44"/>
        <v>7.393540360020181</v>
      </c>
      <c r="O114">
        <f t="shared" si="45"/>
        <v>9.620036791084388</v>
      </c>
      <c r="P114">
        <f t="shared" si="46"/>
        <v>6.762660047190643</v>
      </c>
      <c r="R114">
        <f t="shared" si="33"/>
        <v>0.18226450728486643</v>
      </c>
      <c r="S114">
        <f t="shared" si="34"/>
        <v>-0.9089362326799177</v>
      </c>
      <c r="T114">
        <f t="shared" si="47"/>
        <v>0.8822645072848664</v>
      </c>
      <c r="U114">
        <f t="shared" si="48"/>
        <v>2.8695517673200817</v>
      </c>
      <c r="V114">
        <f t="shared" si="35"/>
        <v>0.1764529014569733</v>
      </c>
      <c r="W114">
        <f t="shared" si="36"/>
        <v>0.5739103534640163</v>
      </c>
      <c r="X114">
        <f t="shared" si="37"/>
        <v>0.6004237838775014</v>
      </c>
      <c r="Y114">
        <f t="shared" si="38"/>
        <v>6.05871740874184</v>
      </c>
      <c r="Z114">
        <f t="shared" si="39"/>
        <v>3.4434621207840976</v>
      </c>
      <c r="AA114">
        <f t="shared" si="40"/>
        <v>6.9688943180583784</v>
      </c>
      <c r="AB114">
        <f t="shared" si="49"/>
        <v>11.606626028458882</v>
      </c>
      <c r="AC114">
        <f t="shared" si="50"/>
        <v>7.174739308420253</v>
      </c>
      <c r="AD114">
        <f t="shared" si="41"/>
        <v>1.0395666136631734</v>
      </c>
      <c r="AE114">
        <f t="shared" si="51"/>
        <v>7.4586194467705</v>
      </c>
    </row>
    <row r="115" spans="5:31" ht="13.5">
      <c r="E115">
        <f t="shared" si="52"/>
        <v>250</v>
      </c>
      <c r="F115">
        <f t="shared" si="42"/>
        <v>1570.8</v>
      </c>
      <c r="G115">
        <f t="shared" si="27"/>
        <v>0.7</v>
      </c>
      <c r="H115">
        <f t="shared" si="28"/>
        <v>3.8282280959999997</v>
      </c>
      <c r="I115">
        <f t="shared" si="29"/>
        <v>0.13999999999999999</v>
      </c>
      <c r="J115">
        <f t="shared" si="30"/>
        <v>0.7656456192</v>
      </c>
      <c r="K115">
        <f t="shared" si="43"/>
        <v>0.7783400376443135</v>
      </c>
      <c r="L115">
        <f t="shared" si="31"/>
        <v>5.84</v>
      </c>
      <c r="M115">
        <f t="shared" si="32"/>
        <v>4.5938737152</v>
      </c>
      <c r="N115">
        <f t="shared" si="44"/>
        <v>7.430294456561291</v>
      </c>
      <c r="O115">
        <f t="shared" si="45"/>
        <v>9.546334631646937</v>
      </c>
      <c r="P115">
        <f t="shared" si="46"/>
        <v>6.729208417285227</v>
      </c>
      <c r="R115">
        <f t="shared" si="33"/>
        <v>0.17452942534655871</v>
      </c>
      <c r="S115">
        <f t="shared" si="34"/>
        <v>-0.5972235869433721</v>
      </c>
      <c r="T115">
        <f t="shared" si="47"/>
        <v>0.8745294253465586</v>
      </c>
      <c r="U115">
        <f t="shared" si="48"/>
        <v>3.2310045090566275</v>
      </c>
      <c r="V115">
        <f t="shared" si="35"/>
        <v>0.17490588506931173</v>
      </c>
      <c r="W115">
        <f t="shared" si="36"/>
        <v>0.6462009018113255</v>
      </c>
      <c r="X115">
        <f t="shared" si="37"/>
        <v>0.6694532650855096</v>
      </c>
      <c r="Y115">
        <f t="shared" si="38"/>
        <v>6.049435310415871</v>
      </c>
      <c r="Z115">
        <f t="shared" si="39"/>
        <v>3.877205410867953</v>
      </c>
      <c r="AA115">
        <f t="shared" si="40"/>
        <v>7.185289790465664</v>
      </c>
      <c r="AB115">
        <f t="shared" si="49"/>
        <v>10.733071545401877</v>
      </c>
      <c r="AC115">
        <f t="shared" si="50"/>
        <v>6.9586615791538735</v>
      </c>
      <c r="AD115">
        <f t="shared" si="41"/>
        <v>1.0172685074358325</v>
      </c>
      <c r="AE115">
        <f t="shared" si="51"/>
        <v>7.078827278376934</v>
      </c>
    </row>
    <row r="116" spans="5:31" ht="13.5">
      <c r="E116">
        <f t="shared" si="52"/>
        <v>252.5</v>
      </c>
      <c r="F116">
        <f t="shared" si="42"/>
        <v>1586.508</v>
      </c>
      <c r="G116">
        <f t="shared" si="27"/>
        <v>0.7</v>
      </c>
      <c r="H116">
        <f t="shared" si="28"/>
        <v>3.877854178217822</v>
      </c>
      <c r="I116">
        <f t="shared" si="29"/>
        <v>0.13999999999999999</v>
      </c>
      <c r="J116">
        <f t="shared" si="30"/>
        <v>0.7755708356435644</v>
      </c>
      <c r="K116">
        <f t="shared" si="43"/>
        <v>0.7881053997409591</v>
      </c>
      <c r="L116">
        <f t="shared" si="31"/>
        <v>5.84</v>
      </c>
      <c r="M116">
        <f t="shared" si="32"/>
        <v>4.653425013861387</v>
      </c>
      <c r="N116">
        <f t="shared" si="44"/>
        <v>7.4672594945957815</v>
      </c>
      <c r="O116">
        <f t="shared" si="45"/>
        <v>9.474950301127466</v>
      </c>
      <c r="P116">
        <f t="shared" si="46"/>
        <v>6.695896939993325</v>
      </c>
      <c r="R116">
        <f t="shared" si="33"/>
        <v>0.17009774291449933</v>
      </c>
      <c r="S116">
        <f t="shared" si="34"/>
        <v>-0.2960344466728059</v>
      </c>
      <c r="T116">
        <f t="shared" si="47"/>
        <v>0.8700977429144993</v>
      </c>
      <c r="U116">
        <f t="shared" si="48"/>
        <v>3.581819731545016</v>
      </c>
      <c r="V116">
        <f t="shared" si="35"/>
        <v>0.17401954858289986</v>
      </c>
      <c r="W116">
        <f t="shared" si="36"/>
        <v>0.7163639463090032</v>
      </c>
      <c r="X116">
        <f t="shared" si="37"/>
        <v>0.7371974680235986</v>
      </c>
      <c r="Y116">
        <f t="shared" si="38"/>
        <v>6.044117291497399</v>
      </c>
      <c r="Z116">
        <f t="shared" si="39"/>
        <v>4.29818367785402</v>
      </c>
      <c r="AA116">
        <f t="shared" si="40"/>
        <v>7.416585249422308</v>
      </c>
      <c r="AB116">
        <f t="shared" si="49"/>
        <v>10.060513730881254</v>
      </c>
      <c r="AC116">
        <f t="shared" si="50"/>
        <v>6.741647040852742</v>
      </c>
      <c r="AD116">
        <f t="shared" si="41"/>
        <v>1.004270130512309</v>
      </c>
      <c r="AE116">
        <f t="shared" si="51"/>
        <v>6.770434753585104</v>
      </c>
    </row>
    <row r="117" spans="5:31" ht="13.5">
      <c r="E117">
        <f t="shared" si="52"/>
        <v>255</v>
      </c>
      <c r="F117">
        <f t="shared" si="42"/>
        <v>1602.216</v>
      </c>
      <c r="G117">
        <f t="shared" si="27"/>
        <v>0.7</v>
      </c>
      <c r="H117">
        <f t="shared" si="28"/>
        <v>3.9273695999999996</v>
      </c>
      <c r="I117">
        <f t="shared" si="29"/>
        <v>0.13999999999999999</v>
      </c>
      <c r="J117">
        <f t="shared" si="30"/>
        <v>0.7854739199999999</v>
      </c>
      <c r="K117">
        <f t="shared" si="43"/>
        <v>0.7978529181498093</v>
      </c>
      <c r="L117">
        <f t="shared" si="31"/>
        <v>5.84</v>
      </c>
      <c r="M117">
        <f t="shared" si="32"/>
        <v>4.71284352</v>
      </c>
      <c r="N117">
        <f t="shared" si="44"/>
        <v>7.50443162697922</v>
      </c>
      <c r="O117">
        <f t="shared" si="45"/>
        <v>9.405783266898005</v>
      </c>
      <c r="P117">
        <f t="shared" si="46"/>
        <v>6.662729768933432</v>
      </c>
      <c r="R117">
        <f t="shared" si="33"/>
        <v>0.16865431587116683</v>
      </c>
      <c r="S117">
        <f t="shared" si="34"/>
        <v>7.042758368752742E-05</v>
      </c>
      <c r="T117">
        <f t="shared" si="47"/>
        <v>0.8686543158711668</v>
      </c>
      <c r="U117">
        <f t="shared" si="48"/>
        <v>3.927440027583687</v>
      </c>
      <c r="V117">
        <f t="shared" si="35"/>
        <v>0.17373086317423336</v>
      </c>
      <c r="W117">
        <f t="shared" si="36"/>
        <v>0.7854880055167375</v>
      </c>
      <c r="X117">
        <f t="shared" si="37"/>
        <v>0.8044711428198816</v>
      </c>
      <c r="Y117">
        <f t="shared" si="38"/>
        <v>6.0423851790454</v>
      </c>
      <c r="Z117">
        <f t="shared" si="39"/>
        <v>4.712928033100425</v>
      </c>
      <c r="AA117">
        <f t="shared" si="40"/>
        <v>7.663035253548776</v>
      </c>
      <c r="AB117">
        <f t="shared" si="49"/>
        <v>9.525556412984354</v>
      </c>
      <c r="AC117">
        <f t="shared" si="50"/>
        <v>6.524829698107528</v>
      </c>
      <c r="AD117">
        <f t="shared" si="41"/>
        <v>1.0000000002421912</v>
      </c>
      <c r="AE117">
        <f t="shared" si="51"/>
        <v>6.524829699687784</v>
      </c>
    </row>
    <row r="118" spans="5:31" ht="13.5">
      <c r="E118">
        <f t="shared" si="52"/>
        <v>257.5</v>
      </c>
      <c r="F118">
        <f t="shared" si="42"/>
        <v>1617.924</v>
      </c>
      <c r="G118">
        <f t="shared" si="27"/>
        <v>0.7</v>
      </c>
      <c r="H118">
        <f t="shared" si="28"/>
        <v>3.97677758446602</v>
      </c>
      <c r="I118">
        <f t="shared" si="29"/>
        <v>0.13999999999999999</v>
      </c>
      <c r="J118">
        <f t="shared" si="30"/>
        <v>0.7953555168932039</v>
      </c>
      <c r="K118">
        <f t="shared" si="43"/>
        <v>0.8075830596616398</v>
      </c>
      <c r="L118">
        <f t="shared" si="31"/>
        <v>5.84</v>
      </c>
      <c r="M118">
        <f t="shared" si="32"/>
        <v>4.772133101359223</v>
      </c>
      <c r="N118">
        <f t="shared" si="44"/>
        <v>7.541807100230581</v>
      </c>
      <c r="O118">
        <f t="shared" si="45"/>
        <v>9.338738610230926</v>
      </c>
      <c r="P118">
        <f t="shared" si="46"/>
        <v>6.62971080213273</v>
      </c>
      <c r="R118">
        <f t="shared" si="33"/>
        <v>0.17009912855993753</v>
      </c>
      <c r="S118">
        <f t="shared" si="34"/>
        <v>0.2961765011691316</v>
      </c>
      <c r="T118">
        <f t="shared" si="47"/>
        <v>0.8700991285599375</v>
      </c>
      <c r="U118">
        <f t="shared" si="48"/>
        <v>4.272954085635152</v>
      </c>
      <c r="V118">
        <f t="shared" si="35"/>
        <v>0.1740198257119875</v>
      </c>
      <c r="W118">
        <f t="shared" si="36"/>
        <v>0.8545908171270303</v>
      </c>
      <c r="X118">
        <f t="shared" si="37"/>
        <v>0.8721286398569169</v>
      </c>
      <c r="Y118">
        <f t="shared" si="38"/>
        <v>6.044118954271925</v>
      </c>
      <c r="Z118">
        <f t="shared" si="39"/>
        <v>5.127544902762182</v>
      </c>
      <c r="AA118">
        <f t="shared" si="40"/>
        <v>7.9261018579899405</v>
      </c>
      <c r="AB118">
        <f t="shared" si="49"/>
        <v>9.088225630671081</v>
      </c>
      <c r="AC118">
        <f t="shared" si="50"/>
        <v>6.308271190029849</v>
      </c>
      <c r="AD118">
        <f t="shared" si="41"/>
        <v>1.0042742209824917</v>
      </c>
      <c r="AE118">
        <f t="shared" si="51"/>
        <v>6.335234135113523</v>
      </c>
    </row>
    <row r="119" spans="5:31" ht="13.5">
      <c r="E119">
        <f t="shared" si="52"/>
        <v>260</v>
      </c>
      <c r="F119">
        <f t="shared" si="42"/>
        <v>1633.632</v>
      </c>
      <c r="G119">
        <f t="shared" si="27"/>
        <v>0.7</v>
      </c>
      <c r="H119">
        <f t="shared" si="28"/>
        <v>4.026081230769231</v>
      </c>
      <c r="I119">
        <f t="shared" si="29"/>
        <v>0.13999999999999999</v>
      </c>
      <c r="J119">
        <f t="shared" si="30"/>
        <v>0.8052162461538461</v>
      </c>
      <c r="K119">
        <f t="shared" si="43"/>
        <v>0.8172962761875838</v>
      </c>
      <c r="L119">
        <f t="shared" si="31"/>
        <v>5.84</v>
      </c>
      <c r="M119">
        <f t="shared" si="32"/>
        <v>4.831297476923076</v>
      </c>
      <c r="N119">
        <f t="shared" si="44"/>
        <v>7.579382251247345</v>
      </c>
      <c r="O119">
        <f t="shared" si="45"/>
        <v>9.273726642439447</v>
      </c>
      <c r="P119">
        <f t="shared" si="46"/>
        <v>6.596843692871072</v>
      </c>
      <c r="R119">
        <f t="shared" si="33"/>
        <v>0.17453229326980535</v>
      </c>
      <c r="S119">
        <f t="shared" si="34"/>
        <v>0.5973693218122259</v>
      </c>
      <c r="T119">
        <f t="shared" si="47"/>
        <v>0.8745322932698053</v>
      </c>
      <c r="U119">
        <f t="shared" si="48"/>
        <v>4.623450552581457</v>
      </c>
      <c r="V119">
        <f t="shared" si="35"/>
        <v>0.17490645865396107</v>
      </c>
      <c r="W119">
        <f t="shared" si="36"/>
        <v>0.9246901105162915</v>
      </c>
      <c r="X119">
        <f t="shared" si="37"/>
        <v>0.9410866430703929</v>
      </c>
      <c r="Y119">
        <f t="shared" si="38"/>
        <v>6.049438751923766</v>
      </c>
      <c r="Z119">
        <f t="shared" si="39"/>
        <v>5.548140663097749</v>
      </c>
      <c r="AA119">
        <f t="shared" si="40"/>
        <v>8.208384373967615</v>
      </c>
      <c r="AB119">
        <f t="shared" si="49"/>
        <v>8.722240863165275</v>
      </c>
      <c r="AC119">
        <f t="shared" si="50"/>
        <v>6.091332681565439</v>
      </c>
      <c r="AD119">
        <f t="shared" si="41"/>
        <v>1.0172768654419675</v>
      </c>
      <c r="AE119">
        <f t="shared" si="51"/>
        <v>6.196571816667104</v>
      </c>
    </row>
    <row r="120" spans="5:31" ht="13.5">
      <c r="E120">
        <f t="shared" si="52"/>
        <v>262.5</v>
      </c>
      <c r="F120">
        <f t="shared" si="42"/>
        <v>1649.34</v>
      </c>
      <c r="G120">
        <f t="shared" si="27"/>
        <v>0.7</v>
      </c>
      <c r="H120">
        <f t="shared" si="28"/>
        <v>4.075283519999999</v>
      </c>
      <c r="I120">
        <f t="shared" si="29"/>
        <v>0.13999999999999999</v>
      </c>
      <c r="J120">
        <f t="shared" si="30"/>
        <v>0.8150567039999999</v>
      </c>
      <c r="K120">
        <f t="shared" si="43"/>
        <v>0.8269930052517634</v>
      </c>
      <c r="L120">
        <f t="shared" si="31"/>
        <v>5.84</v>
      </c>
      <c r="M120">
        <f t="shared" si="32"/>
        <v>4.890340223999999</v>
      </c>
      <c r="N120">
        <f t="shared" si="44"/>
        <v>7.6171535041951435</v>
      </c>
      <c r="O120">
        <f t="shared" si="45"/>
        <v>9.210662551947747</v>
      </c>
      <c r="P120">
        <f t="shared" si="46"/>
        <v>6.564131860079034</v>
      </c>
      <c r="R120">
        <f t="shared" si="33"/>
        <v>0.18226906537240534</v>
      </c>
      <c r="S120">
        <f t="shared" si="34"/>
        <v>0.9090883883283088</v>
      </c>
      <c r="T120">
        <f t="shared" si="47"/>
        <v>0.8822690653724052</v>
      </c>
      <c r="U120">
        <f t="shared" si="48"/>
        <v>4.984371908328308</v>
      </c>
      <c r="V120">
        <f t="shared" si="35"/>
        <v>0.17645381307448105</v>
      </c>
      <c r="W120">
        <f t="shared" si="36"/>
        <v>0.9968743816656616</v>
      </c>
      <c r="X120">
        <f t="shared" si="37"/>
        <v>1.0123707230900245</v>
      </c>
      <c r="Y120">
        <f t="shared" si="38"/>
        <v>6.058722878446886</v>
      </c>
      <c r="Z120">
        <f t="shared" si="39"/>
        <v>5.981246289993969</v>
      </c>
      <c r="AA120">
        <f t="shared" si="40"/>
        <v>8.513720109293136</v>
      </c>
      <c r="AB120">
        <f t="shared" si="49"/>
        <v>8.409686209916265</v>
      </c>
      <c r="AC120">
        <f t="shared" si="50"/>
        <v>5.872873357138273</v>
      </c>
      <c r="AD120">
        <f t="shared" si="41"/>
        <v>1.039579612370584</v>
      </c>
      <c r="AE120">
        <f t="shared" si="51"/>
        <v>6.105319408115337</v>
      </c>
    </row>
    <row r="121" spans="5:31" ht="13.5">
      <c r="E121">
        <f t="shared" si="52"/>
        <v>265</v>
      </c>
      <c r="F121">
        <f t="shared" si="42"/>
        <v>1665.048</v>
      </c>
      <c r="G121">
        <f t="shared" si="27"/>
        <v>0.7</v>
      </c>
      <c r="H121">
        <f t="shared" si="28"/>
        <v>4.1243873207547175</v>
      </c>
      <c r="I121">
        <f t="shared" si="29"/>
        <v>0.13999999999999999</v>
      </c>
      <c r="J121">
        <f t="shared" si="30"/>
        <v>0.8248774641509435</v>
      </c>
      <c r="K121">
        <f t="shared" si="43"/>
        <v>0.8366736704737942</v>
      </c>
      <c r="L121">
        <f t="shared" si="31"/>
        <v>5.84</v>
      </c>
      <c r="M121">
        <f t="shared" si="32"/>
        <v>4.949264784905662</v>
      </c>
      <c r="N121">
        <f t="shared" si="44"/>
        <v>7.655117367559251</v>
      </c>
      <c r="O121">
        <f t="shared" si="45"/>
        <v>9.14946607943846</v>
      </c>
      <c r="P121">
        <f t="shared" si="46"/>
        <v>6.531578498311378</v>
      </c>
      <c r="R121">
        <f t="shared" si="33"/>
        <v>0.19388884093277217</v>
      </c>
      <c r="S121">
        <f t="shared" si="34"/>
        <v>1.2375343974105495</v>
      </c>
      <c r="T121">
        <f t="shared" si="47"/>
        <v>0.8938888409327721</v>
      </c>
      <c r="U121">
        <f t="shared" si="48"/>
        <v>5.3619217181652665</v>
      </c>
      <c r="V121">
        <f t="shared" si="35"/>
        <v>0.17877776818655441</v>
      </c>
      <c r="W121">
        <f t="shared" si="36"/>
        <v>1.0723843436330533</v>
      </c>
      <c r="X121">
        <f t="shared" si="37"/>
        <v>1.0871842856052787</v>
      </c>
      <c r="Y121">
        <f t="shared" si="38"/>
        <v>6.072666609119326</v>
      </c>
      <c r="Z121">
        <f t="shared" si="39"/>
        <v>6.4343060617983205</v>
      </c>
      <c r="AA121">
        <f t="shared" si="40"/>
        <v>8.847461457525963</v>
      </c>
      <c r="AB121">
        <f t="shared" si="49"/>
        <v>8.13795929049897</v>
      </c>
      <c r="AC121">
        <f t="shared" si="50"/>
        <v>5.6513385494850885</v>
      </c>
      <c r="AD121">
        <f t="shared" si="41"/>
        <v>1.072204628561221</v>
      </c>
      <c r="AE121">
        <f t="shared" si="51"/>
        <v>6.059391350324369</v>
      </c>
    </row>
    <row r="122" spans="5:31" ht="13.5">
      <c r="E122">
        <f t="shared" si="52"/>
        <v>267.5</v>
      </c>
      <c r="F122">
        <f t="shared" si="42"/>
        <v>1680.756</v>
      </c>
      <c r="G122">
        <f t="shared" si="27"/>
        <v>0.7</v>
      </c>
      <c r="H122">
        <f t="shared" si="28"/>
        <v>4.173395394392523</v>
      </c>
      <c r="I122">
        <f t="shared" si="29"/>
        <v>0.13999999999999999</v>
      </c>
      <c r="J122">
        <f t="shared" si="30"/>
        <v>0.8346790788785047</v>
      </c>
      <c r="K122">
        <f t="shared" si="43"/>
        <v>0.8463386820401564</v>
      </c>
      <c r="L122">
        <f t="shared" si="31"/>
        <v>5.84</v>
      </c>
      <c r="M122">
        <f t="shared" si="32"/>
        <v>5.008074473271028</v>
      </c>
      <c r="N122">
        <f t="shared" si="44"/>
        <v>7.693270431346404</v>
      </c>
      <c r="O122">
        <f t="shared" si="45"/>
        <v>9.090061218519821</v>
      </c>
      <c r="P122">
        <f t="shared" si="46"/>
        <v>6.499186587315828</v>
      </c>
      <c r="R122">
        <f t="shared" si="33"/>
        <v>0.21033169024318815</v>
      </c>
      <c r="S122">
        <f t="shared" si="34"/>
        <v>1.5901974287867815</v>
      </c>
      <c r="T122">
        <f t="shared" si="47"/>
        <v>0.9103316902431882</v>
      </c>
      <c r="U122">
        <f t="shared" si="48"/>
        <v>5.763592823179305</v>
      </c>
      <c r="V122">
        <f t="shared" si="35"/>
        <v>0.18206633804863764</v>
      </c>
      <c r="W122">
        <f t="shared" si="36"/>
        <v>1.152718564635861</v>
      </c>
      <c r="X122">
        <f t="shared" si="37"/>
        <v>1.1670082436326663</v>
      </c>
      <c r="Y122">
        <f t="shared" si="38"/>
        <v>6.092398028291826</v>
      </c>
      <c r="Z122">
        <f t="shared" si="39"/>
        <v>6.916311387815167</v>
      </c>
      <c r="AA122">
        <f t="shared" si="40"/>
        <v>9.216977647165901</v>
      </c>
      <c r="AB122">
        <f t="shared" si="49"/>
        <v>7.897954189659594</v>
      </c>
      <c r="AC122">
        <f t="shared" si="50"/>
        <v>5.424771754260936</v>
      </c>
      <c r="AD122">
        <f t="shared" si="41"/>
        <v>1.1167439964294623</v>
      </c>
      <c r="AE122">
        <f t="shared" si="51"/>
        <v>6.058081288571023</v>
      </c>
    </row>
    <row r="123" spans="5:31" ht="13.5">
      <c r="E123">
        <f t="shared" si="52"/>
        <v>270</v>
      </c>
      <c r="F123">
        <f t="shared" si="42"/>
        <v>1696.464</v>
      </c>
      <c r="G123">
        <f t="shared" si="27"/>
        <v>0.7</v>
      </c>
      <c r="H123">
        <f t="shared" si="28"/>
        <v>4.2223104000000005</v>
      </c>
      <c r="I123">
        <f t="shared" si="29"/>
        <v>0.13999999999999999</v>
      </c>
      <c r="J123">
        <f t="shared" si="30"/>
        <v>0.8444620800000001</v>
      </c>
      <c r="K123">
        <f t="shared" si="43"/>
        <v>0.8559884371636842</v>
      </c>
      <c r="L123">
        <f t="shared" si="31"/>
        <v>5.84</v>
      </c>
      <c r="M123">
        <f t="shared" si="32"/>
        <v>5.066772480000001</v>
      </c>
      <c r="N123">
        <f t="shared" si="44"/>
        <v>7.731609364426358</v>
      </c>
      <c r="O123">
        <f t="shared" si="45"/>
        <v>9.032375939615527</v>
      </c>
      <c r="P123">
        <f t="shared" si="46"/>
        <v>6.466958901215739</v>
      </c>
      <c r="R123">
        <f t="shared" si="33"/>
        <v>0.23307156106656932</v>
      </c>
      <c r="S123">
        <f t="shared" si="34"/>
        <v>1.976607986506522</v>
      </c>
      <c r="T123">
        <f t="shared" si="47"/>
        <v>0.9330715610665693</v>
      </c>
      <c r="U123">
        <f t="shared" si="48"/>
        <v>6.198918386506523</v>
      </c>
      <c r="V123">
        <f t="shared" si="35"/>
        <v>0.18661431221331387</v>
      </c>
      <c r="W123">
        <f t="shared" si="36"/>
        <v>1.2397836773013045</v>
      </c>
      <c r="X123">
        <f t="shared" si="37"/>
        <v>1.2537497629214505</v>
      </c>
      <c r="Y123">
        <f t="shared" si="38"/>
        <v>6.119685873279883</v>
      </c>
      <c r="Z123">
        <f t="shared" si="39"/>
        <v>7.438702063807827</v>
      </c>
      <c r="AA123">
        <f t="shared" si="40"/>
        <v>9.632488960892724</v>
      </c>
      <c r="AB123">
        <f t="shared" si="49"/>
        <v>7.682943794499617</v>
      </c>
      <c r="AC123">
        <f t="shared" si="50"/>
        <v>5.1907663951650225</v>
      </c>
      <c r="AD123">
        <f t="shared" si="41"/>
        <v>1.175563012052207</v>
      </c>
      <c r="AE123">
        <f t="shared" si="51"/>
        <v>6.10207297835957</v>
      </c>
    </row>
    <row r="124" spans="5:31" ht="13.5">
      <c r="E124">
        <f t="shared" si="52"/>
        <v>272.5</v>
      </c>
      <c r="F124">
        <f t="shared" si="42"/>
        <v>1712.172</v>
      </c>
      <c r="G124">
        <f t="shared" si="27"/>
        <v>0.7</v>
      </c>
      <c r="H124">
        <f t="shared" si="28"/>
        <v>4.271134899082569</v>
      </c>
      <c r="I124">
        <f t="shared" si="29"/>
        <v>0.13999999999999999</v>
      </c>
      <c r="J124">
        <f t="shared" si="30"/>
        <v>0.8542269798165139</v>
      </c>
      <c r="K124">
        <f t="shared" si="43"/>
        <v>0.8656233205306121</v>
      </c>
      <c r="L124">
        <f t="shared" si="31"/>
        <v>5.84</v>
      </c>
      <c r="M124">
        <f t="shared" si="32"/>
        <v>5.125361878899083</v>
      </c>
      <c r="N124">
        <f t="shared" si="44"/>
        <v>7.770130912003474</v>
      </c>
      <c r="O124">
        <f t="shared" si="45"/>
        <v>8.976341935012238</v>
      </c>
      <c r="P124">
        <f t="shared" si="46"/>
        <v>6.434898017324119</v>
      </c>
      <c r="R124">
        <f t="shared" si="33"/>
        <v>0.2644251688662467</v>
      </c>
      <c r="S124">
        <f t="shared" si="34"/>
        <v>2.4094829974636465</v>
      </c>
      <c r="T124">
        <f t="shared" si="47"/>
        <v>0.9644251688662466</v>
      </c>
      <c r="U124">
        <f t="shared" si="48"/>
        <v>6.680617896546216</v>
      </c>
      <c r="V124">
        <f t="shared" si="35"/>
        <v>0.19288503377324934</v>
      </c>
      <c r="W124">
        <f t="shared" si="36"/>
        <v>1.3361235793092432</v>
      </c>
      <c r="X124">
        <f t="shared" si="37"/>
        <v>1.3499743906607455</v>
      </c>
      <c r="Y124">
        <f t="shared" si="38"/>
        <v>6.157310202639496</v>
      </c>
      <c r="Z124">
        <f t="shared" si="39"/>
        <v>8.01674147585546</v>
      </c>
      <c r="AA124">
        <f t="shared" si="40"/>
        <v>10.108442650687078</v>
      </c>
      <c r="AB124">
        <f t="shared" si="49"/>
        <v>7.487877340946813</v>
      </c>
      <c r="AC124">
        <f t="shared" si="50"/>
        <v>4.946360357161591</v>
      </c>
      <c r="AD124">
        <f t="shared" si="41"/>
        <v>1.2521393547798472</v>
      </c>
      <c r="AE124">
        <f t="shared" si="51"/>
        <v>6.193532466124929</v>
      </c>
    </row>
    <row r="125" spans="5:31" ht="13.5">
      <c r="E125">
        <f t="shared" si="52"/>
        <v>275</v>
      </c>
      <c r="F125">
        <f t="shared" si="42"/>
        <v>1727.8799999999999</v>
      </c>
      <c r="G125">
        <f t="shared" si="27"/>
        <v>0.7</v>
      </c>
      <c r="H125">
        <f t="shared" si="28"/>
        <v>4.31987136</v>
      </c>
      <c r="I125">
        <f t="shared" si="29"/>
        <v>0.13999999999999999</v>
      </c>
      <c r="J125">
        <f t="shared" si="30"/>
        <v>0.8639742719999999</v>
      </c>
      <c r="K125">
        <f t="shared" si="43"/>
        <v>0.8752437047348183</v>
      </c>
      <c r="L125">
        <f t="shared" si="31"/>
        <v>5.84</v>
      </c>
      <c r="M125">
        <f t="shared" si="32"/>
        <v>5.183845631999999</v>
      </c>
      <c r="N125">
        <f t="shared" si="44"/>
        <v>7.808831893209474</v>
      </c>
      <c r="O125">
        <f t="shared" si="45"/>
        <v>8.921894383205416</v>
      </c>
      <c r="P125">
        <f t="shared" si="46"/>
        <v>6.403006324605321</v>
      </c>
      <c r="R125">
        <f t="shared" si="33"/>
        <v>0.30811879713600415</v>
      </c>
      <c r="S125">
        <f t="shared" si="34"/>
        <v>2.9065809575304447</v>
      </c>
      <c r="T125">
        <f t="shared" si="47"/>
        <v>1.0081187971360042</v>
      </c>
      <c r="U125">
        <f t="shared" si="48"/>
        <v>7.226452317530445</v>
      </c>
      <c r="V125">
        <f t="shared" si="35"/>
        <v>0.20162375942720084</v>
      </c>
      <c r="W125">
        <f t="shared" si="36"/>
        <v>1.445290463506089</v>
      </c>
      <c r="X125">
        <f t="shared" si="37"/>
        <v>1.459286354444255</v>
      </c>
      <c r="Y125">
        <f t="shared" si="38"/>
        <v>6.209742556563205</v>
      </c>
      <c r="Z125">
        <f t="shared" si="39"/>
        <v>8.671742781036535</v>
      </c>
      <c r="AA125">
        <f t="shared" si="40"/>
        <v>10.665834495211866</v>
      </c>
      <c r="AB125">
        <f t="shared" si="49"/>
        <v>7.308938689606108</v>
      </c>
      <c r="AC125">
        <f t="shared" si="50"/>
        <v>4.687865728879079</v>
      </c>
      <c r="AD125">
        <f t="shared" si="41"/>
        <v>1.3516379199983766</v>
      </c>
      <c r="AE125">
        <f t="shared" si="51"/>
        <v>6.336297083013792</v>
      </c>
    </row>
    <row r="126" spans="5:31" ht="13.5">
      <c r="E126">
        <f t="shared" si="52"/>
        <v>277.5</v>
      </c>
      <c r="F126">
        <f t="shared" si="42"/>
        <v>1743.588</v>
      </c>
      <c r="G126">
        <f t="shared" si="27"/>
        <v>0.7</v>
      </c>
      <c r="H126">
        <f t="shared" si="28"/>
        <v>4.368522162162162</v>
      </c>
      <c r="I126">
        <f t="shared" si="29"/>
        <v>0.13999999999999999</v>
      </c>
      <c r="J126">
        <f t="shared" si="30"/>
        <v>0.8737044324324325</v>
      </c>
      <c r="K126">
        <f t="shared" si="43"/>
        <v>0.8848499506990317</v>
      </c>
      <c r="L126">
        <f t="shared" si="31"/>
        <v>5.84</v>
      </c>
      <c r="M126">
        <f t="shared" si="32"/>
        <v>5.2422265945945945</v>
      </c>
      <c r="N126">
        <f t="shared" si="44"/>
        <v>7.847709198809219</v>
      </c>
      <c r="O126">
        <f t="shared" si="45"/>
        <v>8.868971730867507</v>
      </c>
      <c r="P126">
        <f t="shared" si="46"/>
        <v>6.371286031799803</v>
      </c>
      <c r="R126">
        <f t="shared" si="33"/>
        <v>0.37037997675820994</v>
      </c>
      <c r="S126">
        <f t="shared" si="34"/>
        <v>3.4938792131006604</v>
      </c>
      <c r="T126">
        <f t="shared" si="47"/>
        <v>1.0703799767582098</v>
      </c>
      <c r="U126">
        <f t="shared" si="48"/>
        <v>7.862401375262823</v>
      </c>
      <c r="V126">
        <f t="shared" si="35"/>
        <v>0.21407599535164196</v>
      </c>
      <c r="W126">
        <f t="shared" si="36"/>
        <v>1.5724802750525646</v>
      </c>
      <c r="X126">
        <f t="shared" si="37"/>
        <v>1.5869854275371231</v>
      </c>
      <c r="Y126">
        <f t="shared" si="38"/>
        <v>6.284455972109852</v>
      </c>
      <c r="Z126">
        <f t="shared" si="39"/>
        <v>9.434881650315388</v>
      </c>
      <c r="AA126">
        <f t="shared" si="40"/>
        <v>11.336285927094693</v>
      </c>
      <c r="AB126">
        <f t="shared" si="49"/>
        <v>7.143282937819864</v>
      </c>
      <c r="AC126">
        <f t="shared" si="50"/>
        <v>4.410615639157065</v>
      </c>
      <c r="AD126">
        <f t="shared" si="41"/>
        <v>1.481920891277798</v>
      </c>
      <c r="AE126">
        <f t="shared" si="51"/>
        <v>6.536183459063432</v>
      </c>
    </row>
    <row r="127" spans="5:31" ht="13.5">
      <c r="E127">
        <f t="shared" si="52"/>
        <v>280</v>
      </c>
      <c r="F127">
        <f t="shared" si="42"/>
        <v>1759.296</v>
      </c>
      <c r="G127">
        <f t="shared" si="27"/>
        <v>0.7</v>
      </c>
      <c r="H127">
        <f t="shared" si="28"/>
        <v>4.417089600000001</v>
      </c>
      <c r="I127">
        <f t="shared" si="29"/>
        <v>0.13999999999999999</v>
      </c>
      <c r="J127">
        <f t="shared" si="30"/>
        <v>0.8834179200000001</v>
      </c>
      <c r="K127">
        <f t="shared" si="43"/>
        <v>0.8944424080828941</v>
      </c>
      <c r="L127">
        <f t="shared" si="31"/>
        <v>5.84</v>
      </c>
      <c r="M127">
        <f t="shared" si="32"/>
        <v>5.30050752</v>
      </c>
      <c r="N127">
        <f t="shared" si="44"/>
        <v>7.886759789011997</v>
      </c>
      <c r="O127">
        <f t="shared" si="45"/>
        <v>8.817515490925913</v>
      </c>
      <c r="P127">
        <f t="shared" si="46"/>
        <v>6.339739175226444</v>
      </c>
      <c r="R127">
        <f t="shared" si="33"/>
        <v>0.46218137932455683</v>
      </c>
      <c r="S127">
        <f t="shared" si="34"/>
        <v>4.211353707159432</v>
      </c>
      <c r="T127">
        <f t="shared" si="47"/>
        <v>1.1621813793245568</v>
      </c>
      <c r="U127">
        <f t="shared" si="48"/>
        <v>8.628443307159433</v>
      </c>
      <c r="V127">
        <f t="shared" si="35"/>
        <v>0.23243627586491136</v>
      </c>
      <c r="W127">
        <f t="shared" si="36"/>
        <v>1.7256886614318865</v>
      </c>
      <c r="X127">
        <f t="shared" si="37"/>
        <v>1.7412719427282244</v>
      </c>
      <c r="Y127">
        <f t="shared" si="38"/>
        <v>6.394617655189468</v>
      </c>
      <c r="Z127">
        <f t="shared" si="39"/>
        <v>10.354131968591318</v>
      </c>
      <c r="AA127">
        <f t="shared" si="40"/>
        <v>12.169600806068603</v>
      </c>
      <c r="AB127">
        <f t="shared" si="49"/>
        <v>6.9889145442734675</v>
      </c>
      <c r="AC127">
        <f t="shared" si="50"/>
        <v>4.10859820275013</v>
      </c>
      <c r="AD127">
        <f t="shared" si="41"/>
        <v>1.6554173119697735</v>
      </c>
      <c r="AE127">
        <f t="shared" si="51"/>
        <v>6.801444592760463</v>
      </c>
    </row>
    <row r="128" spans="5:31" ht="13.5">
      <c r="E128">
        <f t="shared" si="52"/>
        <v>282.5</v>
      </c>
      <c r="F128">
        <f t="shared" si="42"/>
        <v>1775.004</v>
      </c>
      <c r="G128">
        <f t="shared" si="27"/>
        <v>0.7</v>
      </c>
      <c r="H128">
        <f t="shared" si="28"/>
        <v>4.465575886725664</v>
      </c>
      <c r="I128">
        <f t="shared" si="29"/>
        <v>0.13999999999999999</v>
      </c>
      <c r="J128">
        <f t="shared" si="30"/>
        <v>0.8931151773451328</v>
      </c>
      <c r="K128">
        <f t="shared" si="43"/>
        <v>0.9040214156778743</v>
      </c>
      <c r="L128">
        <f t="shared" si="31"/>
        <v>5.84</v>
      </c>
      <c r="M128">
        <f t="shared" si="32"/>
        <v>5.358691064070797</v>
      </c>
      <c r="N128">
        <f t="shared" si="44"/>
        <v>7.92598069138149</v>
      </c>
      <c r="O128">
        <f t="shared" si="45"/>
        <v>8.767470055383862</v>
      </c>
      <c r="P128">
        <f t="shared" si="46"/>
        <v>6.308367626276043</v>
      </c>
      <c r="R128">
        <f t="shared" si="33"/>
        <v>0.6042544126251148</v>
      </c>
      <c r="S128">
        <f t="shared" si="34"/>
        <v>5.124251518017871</v>
      </c>
      <c r="T128">
        <f t="shared" si="47"/>
        <v>1.3042544126251148</v>
      </c>
      <c r="U128">
        <f t="shared" si="48"/>
        <v>9.589827404743534</v>
      </c>
      <c r="V128">
        <f t="shared" si="35"/>
        <v>0.260850882525023</v>
      </c>
      <c r="W128">
        <f t="shared" si="36"/>
        <v>1.9179654809487068</v>
      </c>
      <c r="X128">
        <f t="shared" si="37"/>
        <v>1.9356225791783086</v>
      </c>
      <c r="Y128">
        <f t="shared" si="38"/>
        <v>6.565105295150138</v>
      </c>
      <c r="Z128">
        <f t="shared" si="39"/>
        <v>11.50779288569224</v>
      </c>
      <c r="AA128">
        <f t="shared" si="40"/>
        <v>13.248769929182004</v>
      </c>
      <c r="AB128">
        <f t="shared" si="49"/>
        <v>6.844707264577499</v>
      </c>
      <c r="AC128">
        <f t="shared" si="50"/>
        <v>3.773935260953472</v>
      </c>
      <c r="AD128">
        <f t="shared" si="41"/>
        <v>1.8928281483480627</v>
      </c>
      <c r="AE128">
        <f t="shared" si="51"/>
        <v>7.143410891976023</v>
      </c>
    </row>
    <row r="129" spans="5:31" ht="13.5">
      <c r="E129">
        <f t="shared" si="52"/>
        <v>285</v>
      </c>
      <c r="F129">
        <f t="shared" si="42"/>
        <v>1790.712</v>
      </c>
      <c r="G129">
        <f t="shared" si="27"/>
        <v>0.7</v>
      </c>
      <c r="H129">
        <f t="shared" si="28"/>
        <v>4.513983157894737</v>
      </c>
      <c r="I129">
        <f t="shared" si="29"/>
        <v>0.13999999999999999</v>
      </c>
      <c r="J129">
        <f t="shared" si="30"/>
        <v>0.9027966315789474</v>
      </c>
      <c r="K129">
        <f t="shared" si="43"/>
        <v>0.9135873017891031</v>
      </c>
      <c r="L129">
        <f t="shared" si="31"/>
        <v>5.84</v>
      </c>
      <c r="M129">
        <f t="shared" si="32"/>
        <v>5.416779789473685</v>
      </c>
      <c r="N129">
        <f t="shared" si="44"/>
        <v>7.965368998838068</v>
      </c>
      <c r="O129">
        <f t="shared" si="45"/>
        <v>8.718782521647649</v>
      </c>
      <c r="P129">
        <f t="shared" si="46"/>
        <v>6.277173098608947</v>
      </c>
      <c r="R129">
        <f t="shared" si="33"/>
        <v>0.8395657551664811</v>
      </c>
      <c r="S129">
        <f t="shared" si="34"/>
        <v>6.347017989210267</v>
      </c>
      <c r="T129">
        <f t="shared" si="47"/>
        <v>1.539565755166481</v>
      </c>
      <c r="U129">
        <f t="shared" si="48"/>
        <v>10.861001147105004</v>
      </c>
      <c r="V129">
        <f t="shared" si="35"/>
        <v>0.3079131510332962</v>
      </c>
      <c r="W129">
        <f t="shared" si="36"/>
        <v>2.1722002294210006</v>
      </c>
      <c r="X129">
        <f t="shared" si="37"/>
        <v>2.193915300387848</v>
      </c>
      <c r="Y129">
        <f t="shared" si="38"/>
        <v>6.847478906199777</v>
      </c>
      <c r="Z129">
        <f t="shared" si="39"/>
        <v>13.033201376526003</v>
      </c>
      <c r="AA129">
        <f t="shared" si="40"/>
        <v>14.72251016273822</v>
      </c>
      <c r="AB129">
        <f t="shared" si="49"/>
        <v>6.710610095173466</v>
      </c>
      <c r="AC129">
        <f t="shared" si="50"/>
        <v>3.396159992237395</v>
      </c>
      <c r="AD129">
        <f t="shared" si="41"/>
        <v>2.2311492786817895</v>
      </c>
      <c r="AE129">
        <f t="shared" si="51"/>
        <v>7.577339916968415</v>
      </c>
    </row>
    <row r="130" spans="5:31" ht="13.5">
      <c r="E130">
        <f t="shared" si="52"/>
        <v>287.5</v>
      </c>
      <c r="F130">
        <f t="shared" si="42"/>
        <v>1806.42</v>
      </c>
      <c r="G130">
        <f t="shared" si="27"/>
        <v>0.7</v>
      </c>
      <c r="H130">
        <f t="shared" si="28"/>
        <v>4.562313474782609</v>
      </c>
      <c r="I130">
        <f t="shared" si="29"/>
        <v>0.13999999999999999</v>
      </c>
      <c r="J130">
        <f t="shared" si="30"/>
        <v>0.9124626949565219</v>
      </c>
      <c r="K130">
        <f t="shared" si="43"/>
        <v>0.9231403846042695</v>
      </c>
      <c r="L130">
        <f t="shared" si="31"/>
        <v>5.84</v>
      </c>
      <c r="M130">
        <f t="shared" si="32"/>
        <v>5.4747761697391315</v>
      </c>
      <c r="N130">
        <f t="shared" si="44"/>
        <v>8.004921867747584</v>
      </c>
      <c r="O130">
        <f t="shared" si="45"/>
        <v>8.671402531240275</v>
      </c>
      <c r="P130">
        <f t="shared" si="46"/>
        <v>6.246157155069016</v>
      </c>
      <c r="R130">
        <f t="shared" si="33"/>
        <v>1.2691515915696325</v>
      </c>
      <c r="S130">
        <f t="shared" si="34"/>
        <v>8.099765871490247</v>
      </c>
      <c r="T130">
        <f t="shared" si="47"/>
        <v>1.9691515915696325</v>
      </c>
      <c r="U130">
        <f t="shared" si="48"/>
        <v>12.662079346272856</v>
      </c>
      <c r="V130">
        <f t="shared" si="35"/>
        <v>0.3938303183139265</v>
      </c>
      <c r="W130">
        <f t="shared" si="36"/>
        <v>2.5324158692545713</v>
      </c>
      <c r="X130">
        <f t="shared" si="37"/>
        <v>2.562856307808855</v>
      </c>
      <c r="Y130">
        <f t="shared" si="38"/>
        <v>7.362981909883559</v>
      </c>
      <c r="Z130">
        <f t="shared" si="39"/>
        <v>15.194495215527429</v>
      </c>
      <c r="AA130">
        <f t="shared" si="40"/>
        <v>16.884495475434214</v>
      </c>
      <c r="AB130">
        <f t="shared" si="49"/>
        <v>6.588155342142384</v>
      </c>
      <c r="AC130">
        <f t="shared" si="50"/>
        <v>2.961296656612961</v>
      </c>
      <c r="AD130">
        <f t="shared" si="41"/>
        <v>2.7432034596641657</v>
      </c>
      <c r="AE130">
        <f t="shared" si="51"/>
        <v>8.1234392335126</v>
      </c>
    </row>
    <row r="131" spans="5:31" ht="13.5">
      <c r="E131">
        <f t="shared" si="52"/>
        <v>290</v>
      </c>
      <c r="F131">
        <f t="shared" si="42"/>
        <v>1822.128</v>
      </c>
      <c r="G131">
        <f t="shared" si="27"/>
        <v>0.7</v>
      </c>
      <c r="H131">
        <f t="shared" si="28"/>
        <v>4.610568827586207</v>
      </c>
      <c r="I131">
        <f t="shared" si="29"/>
        <v>0.13999999999999999</v>
      </c>
      <c r="J131">
        <f t="shared" si="30"/>
        <v>0.9221137655172414</v>
      </c>
      <c r="K131">
        <f t="shared" si="43"/>
        <v>0.9326809725497707</v>
      </c>
      <c r="L131">
        <f t="shared" si="31"/>
        <v>5.84</v>
      </c>
      <c r="M131">
        <f t="shared" si="32"/>
        <v>5.5326825931034485</v>
      </c>
      <c r="N131">
        <f t="shared" si="44"/>
        <v>8.04463651609132</v>
      </c>
      <c r="O131">
        <f t="shared" si="45"/>
        <v>8.62528211988589</v>
      </c>
      <c r="P131">
        <f t="shared" si="46"/>
        <v>6.215321214325505</v>
      </c>
      <c r="R131">
        <f t="shared" si="33"/>
        <v>2.1778454403539267</v>
      </c>
      <c r="S131">
        <f t="shared" si="34"/>
        <v>10.860584818982074</v>
      </c>
      <c r="T131">
        <f t="shared" si="47"/>
        <v>2.8778454403539264</v>
      </c>
      <c r="U131">
        <f t="shared" si="48"/>
        <v>15.471153646568283</v>
      </c>
      <c r="V131">
        <f t="shared" si="35"/>
        <v>0.5755690880707853</v>
      </c>
      <c r="W131">
        <f t="shared" si="36"/>
        <v>3.0942307293136566</v>
      </c>
      <c r="X131">
        <f t="shared" si="37"/>
        <v>3.147307354131712</v>
      </c>
      <c r="Y131">
        <f t="shared" si="38"/>
        <v>8.453414528424712</v>
      </c>
      <c r="Z131">
        <f t="shared" si="39"/>
        <v>18.56538437588194</v>
      </c>
      <c r="AA131">
        <f t="shared" si="40"/>
        <v>20.399355730356373</v>
      </c>
      <c r="AB131">
        <f t="shared" si="49"/>
        <v>6.481526408145863</v>
      </c>
      <c r="AC131">
        <f t="shared" si="50"/>
        <v>2.4510578010850987</v>
      </c>
      <c r="AD131">
        <f t="shared" si="41"/>
        <v>3.593476408217661</v>
      </c>
      <c r="AE131">
        <f t="shared" si="51"/>
        <v>8.807818383377159</v>
      </c>
    </row>
    <row r="132" spans="5:31" ht="13.5">
      <c r="E132">
        <f t="shared" si="52"/>
        <v>292.5</v>
      </c>
      <c r="F132">
        <f t="shared" si="42"/>
        <v>1837.836</v>
      </c>
      <c r="G132">
        <f t="shared" si="27"/>
        <v>0.7</v>
      </c>
      <c r="H132">
        <f t="shared" si="28"/>
        <v>4.658751138461539</v>
      </c>
      <c r="I132">
        <f t="shared" si="29"/>
        <v>0.13999999999999999</v>
      </c>
      <c r="J132">
        <f t="shared" si="30"/>
        <v>0.9317502276923078</v>
      </c>
      <c r="K132">
        <f t="shared" si="43"/>
        <v>0.9422093646343509</v>
      </c>
      <c r="L132">
        <f t="shared" si="31"/>
        <v>5.84</v>
      </c>
      <c r="M132">
        <f t="shared" si="32"/>
        <v>5.5905013661538465</v>
      </c>
      <c r="N132">
        <f t="shared" si="44"/>
        <v>8.084510221712137</v>
      </c>
      <c r="O132">
        <f t="shared" si="45"/>
        <v>8.58037557804315</v>
      </c>
      <c r="P132">
        <f t="shared" si="46"/>
        <v>6.1846665572538555</v>
      </c>
      <c r="R132">
        <f t="shared" si="33"/>
        <v>4.629375343832619</v>
      </c>
      <c r="S132">
        <f t="shared" si="34"/>
        <v>15.840994759118328</v>
      </c>
      <c r="T132">
        <f t="shared" si="47"/>
        <v>5.329375343832619</v>
      </c>
      <c r="U132">
        <f t="shared" si="48"/>
        <v>20.499745897579867</v>
      </c>
      <c r="V132">
        <f t="shared" si="35"/>
        <v>1.0658750687665237</v>
      </c>
      <c r="W132">
        <f t="shared" si="36"/>
        <v>4.099949179515973</v>
      </c>
      <c r="X132">
        <f t="shared" si="37"/>
        <v>4.236233343057455</v>
      </c>
      <c r="Y132">
        <f t="shared" si="38"/>
        <v>11.395250412599143</v>
      </c>
      <c r="Z132">
        <f t="shared" si="39"/>
        <v>24.599695077095838</v>
      </c>
      <c r="AA132">
        <f t="shared" si="40"/>
        <v>27.110823112770554</v>
      </c>
      <c r="AB132">
        <f t="shared" si="49"/>
        <v>6.3997473503675355</v>
      </c>
      <c r="AC132">
        <f t="shared" si="50"/>
        <v>1.8442818866848605</v>
      </c>
      <c r="AD132">
        <f t="shared" si="41"/>
        <v>5.2391697222333935</v>
      </c>
      <c r="AE132">
        <f t="shared" si="51"/>
        <v>9.6625058199828</v>
      </c>
    </row>
    <row r="133" spans="5:31" ht="13.5">
      <c r="E133">
        <f t="shared" si="52"/>
        <v>295</v>
      </c>
      <c r="F133">
        <f t="shared" si="42"/>
        <v>1853.5439999999999</v>
      </c>
      <c r="G133">
        <f t="shared" si="27"/>
        <v>0.7</v>
      </c>
      <c r="H133">
        <f t="shared" si="28"/>
        <v>4.70686226440678</v>
      </c>
      <c r="I133">
        <f t="shared" si="29"/>
        <v>0.13999999999999999</v>
      </c>
      <c r="J133">
        <f t="shared" si="30"/>
        <v>0.9413724528813561</v>
      </c>
      <c r="K133">
        <f t="shared" si="43"/>
        <v>0.951725850780497</v>
      </c>
      <c r="L133">
        <f t="shared" si="31"/>
        <v>5.84</v>
      </c>
      <c r="M133">
        <f t="shared" si="32"/>
        <v>5.648234717288137</v>
      </c>
      <c r="N133">
        <f t="shared" si="44"/>
        <v>8.124540320632239</v>
      </c>
      <c r="O133">
        <f t="shared" si="45"/>
        <v>8.536639321049668</v>
      </c>
      <c r="P133">
        <f t="shared" si="46"/>
        <v>6.154194333065859</v>
      </c>
      <c r="R133">
        <f t="shared" si="33"/>
        <v>14.984463405542577</v>
      </c>
      <c r="S133">
        <f t="shared" si="34"/>
        <v>26.077612106554266</v>
      </c>
      <c r="T133">
        <f t="shared" si="47"/>
        <v>15.684463405542576</v>
      </c>
      <c r="U133">
        <f t="shared" si="48"/>
        <v>30.784474370961046</v>
      </c>
      <c r="V133">
        <f t="shared" si="35"/>
        <v>3.1368926811085154</v>
      </c>
      <c r="W133">
        <f t="shared" si="36"/>
        <v>6.15689487419221</v>
      </c>
      <c r="X133">
        <f t="shared" si="37"/>
        <v>6.909952979915745</v>
      </c>
      <c r="Y133">
        <f t="shared" si="38"/>
        <v>23.821356086651093</v>
      </c>
      <c r="Z133">
        <f t="shared" si="39"/>
        <v>36.941369245153254</v>
      </c>
      <c r="AA133">
        <f t="shared" si="40"/>
        <v>43.95590708327816</v>
      </c>
      <c r="AB133">
        <f t="shared" si="49"/>
        <v>6.361245468824324</v>
      </c>
      <c r="AC133">
        <f t="shared" si="50"/>
        <v>1.1375035420215716</v>
      </c>
      <c r="AD133">
        <f t="shared" si="41"/>
        <v>9.425879168599558</v>
      </c>
      <c r="AE133">
        <f t="shared" si="51"/>
        <v>10.721970940949342</v>
      </c>
    </row>
    <row r="134" spans="5:31" ht="13.5">
      <c r="E134">
        <f t="shared" si="52"/>
        <v>297.5</v>
      </c>
      <c r="F134">
        <f t="shared" si="42"/>
        <v>1869.252</v>
      </c>
      <c r="G134">
        <f t="shared" si="27"/>
        <v>0.7</v>
      </c>
      <c r="H134">
        <f t="shared" si="28"/>
        <v>4.754904</v>
      </c>
      <c r="I134">
        <f t="shared" si="29"/>
        <v>0.13999999999999999</v>
      </c>
      <c r="J134">
        <f t="shared" si="30"/>
        <v>0.9509808</v>
      </c>
      <c r="K134">
        <f t="shared" si="43"/>
        <v>0.9612307121438848</v>
      </c>
      <c r="L134">
        <f t="shared" si="31"/>
        <v>5.84</v>
      </c>
      <c r="M134">
        <f t="shared" si="32"/>
        <v>5.7058848</v>
      </c>
      <c r="N134">
        <f t="shared" si="44"/>
        <v>8.16472420543836</v>
      </c>
      <c r="O134">
        <f t="shared" si="45"/>
        <v>8.494031768115413</v>
      </c>
      <c r="P134">
        <f t="shared" si="46"/>
        <v>6.123905565199128</v>
      </c>
      <c r="R134">
        <f t="shared" si="33"/>
        <v>60.88419350916189</v>
      </c>
      <c r="S134">
        <f t="shared" si="34"/>
        <v>-0.029661743585879193</v>
      </c>
      <c r="T134">
        <f t="shared" si="47"/>
        <v>61.58419350916189</v>
      </c>
      <c r="U134">
        <f t="shared" si="48"/>
        <v>4.725242256414121</v>
      </c>
      <c r="V134">
        <f t="shared" si="35"/>
        <v>12.316838701832378</v>
      </c>
      <c r="W134">
        <f t="shared" si="36"/>
        <v>0.9450484512828241</v>
      </c>
      <c r="X134">
        <f t="shared" si="37"/>
        <v>12.353041414252118</v>
      </c>
      <c r="Y134">
        <f t="shared" si="38"/>
        <v>78.90103221099426</v>
      </c>
      <c r="Z134">
        <f t="shared" si="39"/>
        <v>5.670290707696944</v>
      </c>
      <c r="AA134">
        <f t="shared" si="40"/>
        <v>79.10451997623238</v>
      </c>
      <c r="AB134">
        <f t="shared" si="49"/>
        <v>6.403647273858148</v>
      </c>
      <c r="AC134">
        <f t="shared" si="50"/>
        <v>0.6320751331911618</v>
      </c>
      <c r="AD134">
        <f t="shared" si="41"/>
        <v>18.999997738937978</v>
      </c>
      <c r="AE134">
        <f t="shared" si="51"/>
        <v>12.009426101470996</v>
      </c>
    </row>
    <row r="135" spans="5:31" ht="13.5">
      <c r="E135">
        <f t="shared" si="52"/>
        <v>300</v>
      </c>
      <c r="F135">
        <f t="shared" si="42"/>
        <v>1884.96</v>
      </c>
      <c r="G135">
        <f t="shared" si="27"/>
        <v>0.7</v>
      </c>
      <c r="H135">
        <f t="shared" si="28"/>
        <v>4.80287808</v>
      </c>
      <c r="I135">
        <f t="shared" si="29"/>
        <v>0.13999999999999999</v>
      </c>
      <c r="J135">
        <f t="shared" si="30"/>
        <v>0.9605756160000001</v>
      </c>
      <c r="K135">
        <f t="shared" si="43"/>
        <v>0.9707242214211921</v>
      </c>
      <c r="L135">
        <f t="shared" si="31"/>
        <v>5.84</v>
      </c>
      <c r="M135">
        <f t="shared" si="32"/>
        <v>5.763453696000001</v>
      </c>
      <c r="N135">
        <f t="shared" si="44"/>
        <v>8.205059323730454</v>
      </c>
      <c r="O135">
        <f t="shared" si="45"/>
        <v>8.452513229470888</v>
      </c>
      <c r="P135">
        <f t="shared" si="46"/>
        <v>6.0938011569753465</v>
      </c>
      <c r="R135">
        <f t="shared" si="33"/>
        <v>14.971928611298058</v>
      </c>
      <c r="S135">
        <f t="shared" si="34"/>
        <v>-26.070137424320922</v>
      </c>
      <c r="T135">
        <f t="shared" si="47"/>
        <v>15.671928611298057</v>
      </c>
      <c r="U135">
        <f t="shared" si="48"/>
        <v>-21.267259344320923</v>
      </c>
      <c r="V135">
        <f t="shared" si="35"/>
        <v>3.134385722259611</v>
      </c>
      <c r="W135">
        <f t="shared" si="36"/>
        <v>-4.253451868864184</v>
      </c>
      <c r="X135">
        <f t="shared" si="37"/>
        <v>5.28358085550407</v>
      </c>
      <c r="Y135">
        <f t="shared" si="38"/>
        <v>23.806314333557665</v>
      </c>
      <c r="Z135">
        <f t="shared" si="39"/>
        <v>-25.520711213185105</v>
      </c>
      <c r="AA135">
        <f t="shared" si="40"/>
        <v>34.90053442248335</v>
      </c>
      <c r="AB135">
        <f t="shared" si="49"/>
        <v>6.605469922188544</v>
      </c>
      <c r="AC135">
        <f t="shared" si="50"/>
        <v>1.4326428184374562</v>
      </c>
      <c r="AD135">
        <f t="shared" si="41"/>
        <v>9.42193587840324</v>
      </c>
      <c r="AE135">
        <f t="shared" si="51"/>
        <v>13.498268771972606</v>
      </c>
    </row>
    <row r="136" spans="5:31" ht="13.5">
      <c r="E136">
        <f t="shared" si="52"/>
        <v>302.5</v>
      </c>
      <c r="F136">
        <f t="shared" si="42"/>
        <v>1900.668</v>
      </c>
      <c r="G136">
        <f t="shared" si="27"/>
        <v>0.7</v>
      </c>
      <c r="H136">
        <f t="shared" si="28"/>
        <v>4.850786181818182</v>
      </c>
      <c r="I136">
        <f t="shared" si="29"/>
        <v>0.13999999999999999</v>
      </c>
      <c r="J136">
        <f t="shared" si="30"/>
        <v>0.9701572363636364</v>
      </c>
      <c r="K136">
        <f t="shared" si="43"/>
        <v>0.9802066431466013</v>
      </c>
      <c r="L136">
        <f t="shared" si="31"/>
        <v>5.84</v>
      </c>
      <c r="M136">
        <f t="shared" si="32"/>
        <v>5.820943418181818</v>
      </c>
      <c r="N136">
        <f t="shared" si="44"/>
        <v>8.245543176630283</v>
      </c>
      <c r="O136">
        <f t="shared" si="45"/>
        <v>8.41204580103735</v>
      </c>
      <c r="P136">
        <f t="shared" si="46"/>
        <v>6.063881897036353</v>
      </c>
      <c r="R136">
        <f t="shared" si="33"/>
        <v>4.627022495867129</v>
      </c>
      <c r="S136">
        <f t="shared" si="34"/>
        <v>-15.837147652034814</v>
      </c>
      <c r="T136">
        <f t="shared" si="47"/>
        <v>5.327022495867129</v>
      </c>
      <c r="U136">
        <f t="shared" si="48"/>
        <v>-10.986361470216632</v>
      </c>
      <c r="V136">
        <f t="shared" si="35"/>
        <v>1.0654044991734257</v>
      </c>
      <c r="W136">
        <f t="shared" si="36"/>
        <v>-2.1972722940433265</v>
      </c>
      <c r="X136">
        <f t="shared" si="37"/>
        <v>2.441944364851378</v>
      </c>
      <c r="Y136">
        <f t="shared" si="38"/>
        <v>11.392426995040555</v>
      </c>
      <c r="Z136">
        <f t="shared" si="39"/>
        <v>-13.183633764259959</v>
      </c>
      <c r="AA136">
        <f t="shared" si="40"/>
        <v>17.42399472186169</v>
      </c>
      <c r="AB136">
        <f t="shared" si="49"/>
        <v>7.135295534434566</v>
      </c>
      <c r="AC136">
        <f t="shared" si="50"/>
        <v>2.8696060116033877</v>
      </c>
      <c r="AD136">
        <f t="shared" si="41"/>
        <v>5.237838167155379</v>
      </c>
      <c r="AE136">
        <f t="shared" si="51"/>
        <v>15.030531892274746</v>
      </c>
    </row>
    <row r="137" spans="5:31" ht="13.5">
      <c r="E137">
        <f t="shared" si="52"/>
        <v>305</v>
      </c>
      <c r="F137">
        <f t="shared" si="42"/>
        <v>1916.376</v>
      </c>
      <c r="G137">
        <f t="shared" si="27"/>
        <v>0.7</v>
      </c>
      <c r="H137">
        <f t="shared" si="28"/>
        <v>4.8986299278688525</v>
      </c>
      <c r="I137">
        <f t="shared" si="29"/>
        <v>0.13999999999999999</v>
      </c>
      <c r="J137">
        <f t="shared" si="30"/>
        <v>0.9797259855737706</v>
      </c>
      <c r="K137">
        <f t="shared" si="43"/>
        <v>0.9896782339773347</v>
      </c>
      <c r="L137">
        <f t="shared" si="31"/>
        <v>5.84</v>
      </c>
      <c r="M137">
        <f t="shared" si="32"/>
        <v>5.878355913442624</v>
      </c>
      <c r="N137">
        <f t="shared" si="44"/>
        <v>8.286173317346545</v>
      </c>
      <c r="O137">
        <f t="shared" si="45"/>
        <v>8.37259326604157</v>
      </c>
      <c r="P137">
        <f t="shared" si="46"/>
        <v>6.034148464566674</v>
      </c>
      <c r="R137">
        <f t="shared" si="33"/>
        <v>2.1770864834512755</v>
      </c>
      <c r="S137">
        <f t="shared" si="34"/>
        <v>-10.85860356236781</v>
      </c>
      <c r="T137">
        <f t="shared" si="47"/>
        <v>2.8770864834512757</v>
      </c>
      <c r="U137">
        <f t="shared" si="48"/>
        <v>-5.959973634498957</v>
      </c>
      <c r="V137">
        <f t="shared" si="35"/>
        <v>0.5754172966902551</v>
      </c>
      <c r="W137">
        <f t="shared" si="36"/>
        <v>-1.1919947268997915</v>
      </c>
      <c r="X137">
        <f t="shared" si="37"/>
        <v>1.323614934294423</v>
      </c>
      <c r="Y137">
        <f t="shared" si="38"/>
        <v>8.45250378014153</v>
      </c>
      <c r="Z137">
        <f t="shared" si="39"/>
        <v>-7.151968361398749</v>
      </c>
      <c r="AA137">
        <f t="shared" si="40"/>
        <v>11.072283937641572</v>
      </c>
      <c r="AB137">
        <f t="shared" si="49"/>
        <v>8.36518510841966</v>
      </c>
      <c r="AC137">
        <f t="shared" si="50"/>
        <v>4.515780148124538</v>
      </c>
      <c r="AD137">
        <f t="shared" si="41"/>
        <v>3.592850208735386</v>
      </c>
      <c r="AE137">
        <f t="shared" si="51"/>
        <v>16.224521647792358</v>
      </c>
    </row>
    <row r="138" spans="5:31" ht="13.5">
      <c r="E138">
        <f t="shared" si="52"/>
        <v>307.5</v>
      </c>
      <c r="F138">
        <f t="shared" si="42"/>
        <v>1932.084</v>
      </c>
      <c r="G138">
        <f t="shared" si="27"/>
        <v>0.7</v>
      </c>
      <c r="H138">
        <f t="shared" si="28"/>
        <v>4.946410887804878</v>
      </c>
      <c r="I138">
        <f t="shared" si="29"/>
        <v>0.13999999999999999</v>
      </c>
      <c r="J138">
        <f t="shared" si="30"/>
        <v>0.9892821775609756</v>
      </c>
      <c r="K138">
        <f t="shared" si="43"/>
        <v>0.9991392429685592</v>
      </c>
      <c r="L138">
        <f t="shared" si="31"/>
        <v>5.84</v>
      </c>
      <c r="M138">
        <f t="shared" si="32"/>
        <v>5.935693065365854</v>
      </c>
      <c r="N138">
        <f t="shared" si="44"/>
        <v>8.326947349793457</v>
      </c>
      <c r="O138">
        <f t="shared" si="45"/>
        <v>8.33412100304771</v>
      </c>
      <c r="P138">
        <f t="shared" si="46"/>
        <v>6.004601434310763</v>
      </c>
      <c r="R138">
        <f t="shared" si="33"/>
        <v>1.2688217163299844</v>
      </c>
      <c r="S138">
        <f t="shared" si="34"/>
        <v>-8.098574230068134</v>
      </c>
      <c r="T138">
        <f t="shared" si="47"/>
        <v>1.9688217163299844</v>
      </c>
      <c r="U138">
        <f t="shared" si="48"/>
        <v>-3.1521633422632567</v>
      </c>
      <c r="V138">
        <f t="shared" si="35"/>
        <v>0.39376434326599685</v>
      </c>
      <c r="W138">
        <f t="shared" si="36"/>
        <v>-0.6304326684526513</v>
      </c>
      <c r="X138">
        <f t="shared" si="37"/>
        <v>0.743300549898917</v>
      </c>
      <c r="Y138">
        <f t="shared" si="38"/>
        <v>7.362586059595981</v>
      </c>
      <c r="Z138">
        <f t="shared" si="39"/>
        <v>-3.782596010715908</v>
      </c>
      <c r="AA138">
        <f t="shared" si="40"/>
        <v>8.27742146234206</v>
      </c>
      <c r="AB138">
        <f t="shared" si="49"/>
        <v>11.136035703818225</v>
      </c>
      <c r="AC138">
        <f t="shared" si="50"/>
        <v>6.040528469822862</v>
      </c>
      <c r="AD138">
        <f t="shared" si="41"/>
        <v>2.7428469326294076</v>
      </c>
      <c r="AE138">
        <f t="shared" si="51"/>
        <v>16.568244984914244</v>
      </c>
    </row>
    <row r="139" spans="5:31" ht="13.5">
      <c r="E139">
        <f t="shared" si="52"/>
        <v>310</v>
      </c>
      <c r="F139">
        <f t="shared" si="42"/>
        <v>1947.792</v>
      </c>
      <c r="G139">
        <f t="shared" si="27"/>
        <v>0.7</v>
      </c>
      <c r="H139">
        <f t="shared" si="28"/>
        <v>4.9941305806451615</v>
      </c>
      <c r="I139">
        <f t="shared" si="29"/>
        <v>0.13999999999999999</v>
      </c>
      <c r="J139">
        <f t="shared" si="30"/>
        <v>0.9988261161290323</v>
      </c>
      <c r="K139">
        <f t="shared" si="43"/>
        <v>1.0085899118380113</v>
      </c>
      <c r="L139">
        <f t="shared" si="31"/>
        <v>5.84</v>
      </c>
      <c r="M139">
        <f t="shared" si="32"/>
        <v>5.992956696774193</v>
      </c>
      <c r="N139">
        <f t="shared" si="44"/>
        <v>8.367862927259901</v>
      </c>
      <c r="O139">
        <f t="shared" si="45"/>
        <v>8.296595899923949</v>
      </c>
      <c r="P139">
        <f t="shared" si="46"/>
        <v>5.975241281392829</v>
      </c>
      <c r="R139">
        <f t="shared" si="33"/>
        <v>0.8393947516681384</v>
      </c>
      <c r="S139">
        <f t="shared" si="34"/>
        <v>-6.34621810296803</v>
      </c>
      <c r="T139">
        <f t="shared" si="47"/>
        <v>1.5393947516681383</v>
      </c>
      <c r="U139">
        <f t="shared" si="48"/>
        <v>-1.3520875223228686</v>
      </c>
      <c r="V139">
        <f t="shared" si="35"/>
        <v>0.30787895033362767</v>
      </c>
      <c r="W139">
        <f t="shared" si="36"/>
        <v>-0.2704175044645737</v>
      </c>
      <c r="X139">
        <f t="shared" si="37"/>
        <v>0.40977441938142517</v>
      </c>
      <c r="Y139">
        <f t="shared" si="38"/>
        <v>6.847273702001766</v>
      </c>
      <c r="Z139">
        <f t="shared" si="39"/>
        <v>-1.6225050267874421</v>
      </c>
      <c r="AA139">
        <f t="shared" si="40"/>
        <v>7.0368799699920626</v>
      </c>
      <c r="AB139">
        <f t="shared" si="49"/>
        <v>17.172570168275957</v>
      </c>
      <c r="AC139">
        <f t="shared" si="50"/>
        <v>7.105421751290209</v>
      </c>
      <c r="AD139">
        <f t="shared" si="41"/>
        <v>2.230922045877555</v>
      </c>
      <c r="AE139">
        <f t="shared" si="51"/>
        <v>15.851642030211234</v>
      </c>
    </row>
    <row r="140" spans="5:31" ht="13.5">
      <c r="E140">
        <f t="shared" si="52"/>
        <v>312.5</v>
      </c>
      <c r="F140">
        <f t="shared" si="42"/>
        <v>1963.5</v>
      </c>
      <c r="G140">
        <f t="shared" si="27"/>
        <v>0.7</v>
      </c>
      <c r="H140">
        <f t="shared" si="28"/>
        <v>5.0417904768</v>
      </c>
      <c r="I140">
        <f t="shared" si="29"/>
        <v>0.13999999999999999</v>
      </c>
      <c r="J140">
        <f t="shared" si="30"/>
        <v>1.00835809536</v>
      </c>
      <c r="K140">
        <f t="shared" si="43"/>
        <v>1.0180304752206817</v>
      </c>
      <c r="L140">
        <f t="shared" si="31"/>
        <v>5.84</v>
      </c>
      <c r="M140">
        <f t="shared" si="32"/>
        <v>6.0501485721599995</v>
      </c>
      <c r="N140">
        <f t="shared" si="44"/>
        <v>8.40891775112646</v>
      </c>
      <c r="O140">
        <f t="shared" si="45"/>
        <v>8.259986273302507</v>
      </c>
      <c r="P140">
        <f t="shared" si="46"/>
        <v>5.946068385946812</v>
      </c>
      <c r="R140">
        <f t="shared" si="33"/>
        <v>0.6041550456391347</v>
      </c>
      <c r="S140">
        <f t="shared" si="34"/>
        <v>-5.123671247943253</v>
      </c>
      <c r="T140">
        <f t="shared" si="47"/>
        <v>1.3041550456391346</v>
      </c>
      <c r="U140">
        <f t="shared" si="48"/>
        <v>-0.0818807711432532</v>
      </c>
      <c r="V140">
        <f t="shared" si="35"/>
        <v>0.2608310091278269</v>
      </c>
      <c r="W140">
        <f t="shared" si="36"/>
        <v>-0.01637615422865064</v>
      </c>
      <c r="X140">
        <f t="shared" si="37"/>
        <v>0.26134458813979883</v>
      </c>
      <c r="Y140">
        <f t="shared" si="38"/>
        <v>6.564986054766962</v>
      </c>
      <c r="Z140">
        <f t="shared" si="39"/>
        <v>-0.09825692537190384</v>
      </c>
      <c r="AA140">
        <f t="shared" si="40"/>
        <v>6.565721310158406</v>
      </c>
      <c r="AB140">
        <f t="shared" si="49"/>
        <v>25.122851622419137</v>
      </c>
      <c r="AC140">
        <f t="shared" si="50"/>
        <v>7.615309520165072</v>
      </c>
      <c r="AD140">
        <f t="shared" si="41"/>
        <v>1.8926725083086948</v>
      </c>
      <c r="AE140">
        <f t="shared" si="51"/>
        <v>14.413286971077909</v>
      </c>
    </row>
    <row r="141" spans="5:31" ht="13.5">
      <c r="E141">
        <f t="shared" si="52"/>
        <v>315</v>
      </c>
      <c r="F141">
        <f t="shared" si="42"/>
        <v>1979.2079999999999</v>
      </c>
      <c r="G141">
        <f t="shared" si="27"/>
        <v>0.7</v>
      </c>
      <c r="H141">
        <f t="shared" si="28"/>
        <v>5.089392</v>
      </c>
      <c r="I141">
        <f t="shared" si="29"/>
        <v>0.13999999999999999</v>
      </c>
      <c r="J141">
        <f t="shared" si="30"/>
        <v>1.0178784</v>
      </c>
      <c r="K141">
        <f t="shared" si="43"/>
        <v>1.0274611609139102</v>
      </c>
      <c r="L141">
        <f t="shared" si="31"/>
        <v>5.84</v>
      </c>
      <c r="M141">
        <f t="shared" si="32"/>
        <v>6.107270400000001</v>
      </c>
      <c r="N141">
        <f t="shared" si="44"/>
        <v>8.45010956962785</v>
      </c>
      <c r="O141">
        <f t="shared" si="45"/>
        <v>8.224261793128623</v>
      </c>
      <c r="P141">
        <f t="shared" si="46"/>
        <v>5.917083037563741</v>
      </c>
      <c r="R141">
        <f t="shared" si="33"/>
        <v>0.46211891472376443</v>
      </c>
      <c r="S141">
        <f t="shared" si="34"/>
        <v>-4.21090775726358</v>
      </c>
      <c r="T141">
        <f t="shared" si="47"/>
        <v>1.1621189147237643</v>
      </c>
      <c r="U141">
        <f t="shared" si="48"/>
        <v>0.8784842427364206</v>
      </c>
      <c r="V141">
        <f t="shared" si="35"/>
        <v>0.23242378294475285</v>
      </c>
      <c r="W141">
        <f t="shared" si="36"/>
        <v>0.17569684854728412</v>
      </c>
      <c r="X141">
        <f t="shared" si="37"/>
        <v>0.29135922409938714</v>
      </c>
      <c r="Y141">
        <f t="shared" si="38"/>
        <v>6.394542697668517</v>
      </c>
      <c r="Z141">
        <f t="shared" si="39"/>
        <v>1.0541810912837049</v>
      </c>
      <c r="AA141">
        <f t="shared" si="40"/>
        <v>6.480854425577376</v>
      </c>
      <c r="AB141">
        <f t="shared" si="49"/>
        <v>22.243518960520902</v>
      </c>
      <c r="AC141">
        <f t="shared" si="50"/>
        <v>7.715032110992915</v>
      </c>
      <c r="AD141">
        <f t="shared" si="41"/>
        <v>1.6553054419548412</v>
      </c>
      <c r="AE141">
        <f t="shared" si="51"/>
        <v>12.770734638182919</v>
      </c>
    </row>
    <row r="142" spans="5:31" ht="13.5">
      <c r="E142">
        <f t="shared" si="52"/>
        <v>317.5</v>
      </c>
      <c r="F142">
        <f t="shared" si="42"/>
        <v>1994.916</v>
      </c>
      <c r="G142">
        <f t="shared" si="27"/>
        <v>0.7</v>
      </c>
      <c r="H142">
        <f t="shared" si="28"/>
        <v>5.136936529133858</v>
      </c>
      <c r="I142">
        <f t="shared" si="29"/>
        <v>0.13999999999999999</v>
      </c>
      <c r="J142">
        <f t="shared" si="30"/>
        <v>1.0273873058267715</v>
      </c>
      <c r="K142">
        <f t="shared" si="43"/>
        <v>1.0368821901132221</v>
      </c>
      <c r="L142">
        <f t="shared" si="31"/>
        <v>5.84</v>
      </c>
      <c r="M142">
        <f t="shared" si="32"/>
        <v>6.164323834960629</v>
      </c>
      <c r="N142">
        <f t="shared" si="44"/>
        <v>8.491436176658441</v>
      </c>
      <c r="O142">
        <f t="shared" si="45"/>
        <v>8.189393411927753</v>
      </c>
      <c r="P142">
        <f t="shared" si="46"/>
        <v>5.888285439563423</v>
      </c>
      <c r="R142">
        <f t="shared" si="33"/>
        <v>0.37033844685605133</v>
      </c>
      <c r="S142">
        <f t="shared" si="34"/>
        <v>-3.4935207453659225</v>
      </c>
      <c r="T142">
        <f t="shared" si="47"/>
        <v>1.0703384468560513</v>
      </c>
      <c r="U142">
        <f t="shared" si="48"/>
        <v>1.6434157837679355</v>
      </c>
      <c r="V142">
        <f t="shared" si="35"/>
        <v>0.21406768937121026</v>
      </c>
      <c r="W142">
        <f t="shared" si="36"/>
        <v>0.3286831567535871</v>
      </c>
      <c r="X142">
        <f t="shared" si="37"/>
        <v>0.39224685233438406</v>
      </c>
      <c r="Y142">
        <f t="shared" si="38"/>
        <v>6.284406136227261</v>
      </c>
      <c r="Z142">
        <f t="shared" si="39"/>
        <v>1.9720989405215228</v>
      </c>
      <c r="AA142">
        <f t="shared" si="40"/>
        <v>6.586572304033181</v>
      </c>
      <c r="AB142">
        <f t="shared" si="49"/>
        <v>16.791906078619682</v>
      </c>
      <c r="AC142">
        <f t="shared" si="50"/>
        <v>7.591201871325896</v>
      </c>
      <c r="AD142">
        <f t="shared" si="41"/>
        <v>1.481837806663645</v>
      </c>
      <c r="AE142">
        <f t="shared" si="51"/>
        <v>11.248929930946524</v>
      </c>
    </row>
    <row r="143" spans="5:31" ht="13.5">
      <c r="E143">
        <f t="shared" si="52"/>
        <v>320</v>
      </c>
      <c r="F143">
        <f t="shared" si="42"/>
        <v>2010.624</v>
      </c>
      <c r="G143">
        <f t="shared" si="27"/>
        <v>0.7</v>
      </c>
      <c r="H143">
        <f t="shared" si="28"/>
        <v>5.184425399999999</v>
      </c>
      <c r="I143">
        <f t="shared" si="29"/>
        <v>0.13999999999999999</v>
      </c>
      <c r="J143">
        <f t="shared" si="30"/>
        <v>1.0368850799999998</v>
      </c>
      <c r="K143">
        <f t="shared" si="43"/>
        <v>1.0462937776392471</v>
      </c>
      <c r="L143">
        <f t="shared" si="31"/>
        <v>5.84</v>
      </c>
      <c r="M143">
        <f t="shared" si="32"/>
        <v>6.221310479999999</v>
      </c>
      <c r="N143">
        <f t="shared" si="44"/>
        <v>8.532895410618709</v>
      </c>
      <c r="O143">
        <f t="shared" si="45"/>
        <v>8.15535329845073</v>
      </c>
      <c r="P143">
        <f t="shared" si="46"/>
        <v>5.859675713097082</v>
      </c>
      <c r="R143">
        <f t="shared" si="33"/>
        <v>0.3080900555859921</v>
      </c>
      <c r="S143">
        <f t="shared" si="34"/>
        <v>-2.906282130072806</v>
      </c>
      <c r="T143">
        <f t="shared" si="47"/>
        <v>1.008090055585992</v>
      </c>
      <c r="U143">
        <f t="shared" si="48"/>
        <v>2.2781432699271935</v>
      </c>
      <c r="V143">
        <f t="shared" si="35"/>
        <v>0.2016180111171984</v>
      </c>
      <c r="W143">
        <f t="shared" si="36"/>
        <v>0.4556286539854387</v>
      </c>
      <c r="X143">
        <f t="shared" si="37"/>
        <v>0.49824420994070506</v>
      </c>
      <c r="Y143">
        <f t="shared" si="38"/>
        <v>6.2097080667031905</v>
      </c>
      <c r="Z143">
        <f t="shared" si="39"/>
        <v>2.7337719239126326</v>
      </c>
      <c r="AA143">
        <f t="shared" si="40"/>
        <v>6.784834795752337</v>
      </c>
      <c r="AB143">
        <f t="shared" si="49"/>
        <v>13.617488493363094</v>
      </c>
      <c r="AC143">
        <f t="shared" si="50"/>
        <v>7.369376190456785</v>
      </c>
      <c r="AD143">
        <f t="shared" si="41"/>
        <v>1.3515748776341556</v>
      </c>
      <c r="AE143">
        <f t="shared" si="51"/>
        <v>9.96026372285669</v>
      </c>
    </row>
    <row r="144" spans="5:31" ht="13.5">
      <c r="E144">
        <f t="shared" si="52"/>
        <v>322.5</v>
      </c>
      <c r="F144">
        <f t="shared" si="42"/>
        <v>2026.3319999999999</v>
      </c>
      <c r="G144">
        <f aca="true" t="shared" si="53" ref="G144:G207">$C$17</f>
        <v>0.7</v>
      </c>
      <c r="H144">
        <f aca="true" t="shared" si="54" ref="H144:H207">$C$16*F144-$C$32/F144</f>
        <v>5.2318599069767435</v>
      </c>
      <c r="I144">
        <f aca="true" t="shared" si="55" ref="I144:I207">G144/$C$20</f>
        <v>0.13999999999999999</v>
      </c>
      <c r="J144">
        <f aca="true" t="shared" si="56" ref="J144:J207">H144/$C$20</f>
        <v>1.0463719813953487</v>
      </c>
      <c r="K144">
        <f t="shared" si="43"/>
        <v>1.0556961321560423</v>
      </c>
      <c r="L144">
        <f aca="true" t="shared" si="57" ref="L144:L207">$C$19*I144+$C$20</f>
        <v>5.84</v>
      </c>
      <c r="M144">
        <f aca="true" t="shared" si="58" ref="M144:M207">$C$19*J144</f>
        <v>6.278231888372092</v>
      </c>
      <c r="N144">
        <f t="shared" si="44"/>
        <v>8.574485153300587</v>
      </c>
      <c r="O144">
        <f t="shared" si="45"/>
        <v>8.122114775384242</v>
      </c>
      <c r="P144">
        <f t="shared" si="46"/>
        <v>5.831253901087395</v>
      </c>
      <c r="R144">
        <f aca="true" t="shared" si="59" ref="R144:R207">$C$34/$C$23*(1-$C$24^2)/(1+$C$24^2+2*$C$24*COS(2*$C$21*F144/$C$23))</f>
        <v>0.26440472142974064</v>
      </c>
      <c r="S144">
        <f aca="true" t="shared" si="60" ref="S144:S207">$C$34/$C$23*2*$C$24*SIN(2*$C$21*F144/$C$23)/(1+$C$24^2+2*$C$24*COS(2*$C$21*F144/$C$23))</f>
        <v>-2.4092261732258113</v>
      </c>
      <c r="T144">
        <f t="shared" si="47"/>
        <v>0.9644047214297407</v>
      </c>
      <c r="U144">
        <f t="shared" si="48"/>
        <v>2.822633733750932</v>
      </c>
      <c r="V144">
        <f aca="true" t="shared" si="61" ref="V144:V207">T144/$C$20</f>
        <v>0.19288094428594812</v>
      </c>
      <c r="W144">
        <f aca="true" t="shared" si="62" ref="W144:W207">U144/$C$20</f>
        <v>0.5645267467501864</v>
      </c>
      <c r="X144">
        <f aca="true" t="shared" si="63" ref="X144:X207">(V144^2+W144^2)^0.5</f>
        <v>0.5965681071470282</v>
      </c>
      <c r="Y144">
        <f aca="true" t="shared" si="64" ref="Y144:Y207">$C$19*V144+$C$20</f>
        <v>6.157285665715689</v>
      </c>
      <c r="Z144">
        <f aca="true" t="shared" si="65" ref="Z144:Z207">$C$19*W144</f>
        <v>3.3871604805011186</v>
      </c>
      <c r="AA144">
        <f aca="true" t="shared" si="66" ref="AA144:AA207">(Y144^2+Z144^2)^0.5</f>
        <v>7.027447821926283</v>
      </c>
      <c r="AB144">
        <f t="shared" si="49"/>
        <v>11.779791339389051</v>
      </c>
      <c r="AC144">
        <f t="shared" si="50"/>
        <v>7.114958554938736</v>
      </c>
      <c r="AD144">
        <f aca="true" t="shared" si="67" ref="AD144:AD207">(1+$C$24)/(1+$C$24^2+2*$C$24*COS(2*$C$21*F144/$C$23))^0.5</f>
        <v>1.2520909412059056</v>
      </c>
      <c r="AE144">
        <f t="shared" si="51"/>
        <v>8.908575153694253</v>
      </c>
    </row>
    <row r="145" spans="5:31" ht="13.5">
      <c r="E145">
        <f t="shared" si="52"/>
        <v>325</v>
      </c>
      <c r="F145">
        <f aca="true" t="shared" si="68" ref="F145:F208">E145*2*3.1416</f>
        <v>2042.04</v>
      </c>
      <c r="G145">
        <f t="shared" si="53"/>
        <v>0.7</v>
      </c>
      <c r="H145">
        <f t="shared" si="54"/>
        <v>5.279241304615384</v>
      </c>
      <c r="I145">
        <f t="shared" si="55"/>
        <v>0.13999999999999999</v>
      </c>
      <c r="J145">
        <f t="shared" si="56"/>
        <v>1.0558482609230768</v>
      </c>
      <c r="K145">
        <f aca="true" t="shared" si="69" ref="K145:K208">(I145^2+J145^2)^0.5</f>
        <v>1.0650894563811464</v>
      </c>
      <c r="L145">
        <f t="shared" si="57"/>
        <v>5.84</v>
      </c>
      <c r="M145">
        <f t="shared" si="58"/>
        <v>6.3350895655384605</v>
      </c>
      <c r="N145">
        <f aca="true" t="shared" si="70" ref="N145:N208">(L145^2+M145^2)^0.5</f>
        <v>8.616203328809869</v>
      </c>
      <c r="O145">
        <f aca="true" t="shared" si="71" ref="O145:O208">N145/K145</f>
        <v>8.089652260839324</v>
      </c>
      <c r="P145">
        <f aca="true" t="shared" si="72" ref="P145:P208">50/N145</f>
        <v>5.803019972012006</v>
      </c>
      <c r="R145">
        <f t="shared" si="59"/>
        <v>0.23305677599912028</v>
      </c>
      <c r="S145">
        <f t="shared" si="60"/>
        <v>-1.9763813785231272</v>
      </c>
      <c r="T145">
        <f aca="true" t="shared" si="73" ref="T145:T208">R145+G145</f>
        <v>0.9330567759991202</v>
      </c>
      <c r="U145">
        <f aca="true" t="shared" si="74" ref="U145:U208">S145+H145</f>
        <v>3.302859926092257</v>
      </c>
      <c r="V145">
        <f t="shared" si="61"/>
        <v>0.18661135519982402</v>
      </c>
      <c r="W145">
        <f t="shared" si="62"/>
        <v>0.6605719852184514</v>
      </c>
      <c r="X145">
        <f t="shared" si="63"/>
        <v>0.6864249016061122</v>
      </c>
      <c r="Y145">
        <f t="shared" si="64"/>
        <v>6.119668131198944</v>
      </c>
      <c r="Z145">
        <f t="shared" si="65"/>
        <v>3.9634319113107086</v>
      </c>
      <c r="AA145">
        <f t="shared" si="66"/>
        <v>7.291030829149472</v>
      </c>
      <c r="AB145">
        <f aca="true" t="shared" si="75" ref="AB145:AB208">AA145/X145</f>
        <v>10.62174581966615</v>
      </c>
      <c r="AC145">
        <f aca="true" t="shared" si="76" ref="AC145:AC208">50/AA145</f>
        <v>6.857740856080388</v>
      </c>
      <c r="AD145">
        <f t="shared" si="67"/>
        <v>1.1755257251048128</v>
      </c>
      <c r="AE145">
        <f aca="true" t="shared" si="77" ref="AE145:AE208">AC145*AD145</f>
        <v>8.061450792424797</v>
      </c>
    </row>
    <row r="146" spans="5:31" ht="13.5">
      <c r="E146">
        <f aca="true" t="shared" si="78" ref="E146:E209">E145+2.5</f>
        <v>327.5</v>
      </c>
      <c r="F146">
        <f t="shared" si="68"/>
        <v>2057.748</v>
      </c>
      <c r="G146">
        <f t="shared" si="53"/>
        <v>0.7</v>
      </c>
      <c r="H146">
        <f t="shared" si="54"/>
        <v>5.326570809160305</v>
      </c>
      <c r="I146">
        <f t="shared" si="55"/>
        <v>0.13999999999999999</v>
      </c>
      <c r="J146">
        <f t="shared" si="56"/>
        <v>1.065314161832061</v>
      </c>
      <c r="K146">
        <f t="shared" si="69"/>
        <v>1.07447394728767</v>
      </c>
      <c r="L146">
        <f t="shared" si="57"/>
        <v>5.84</v>
      </c>
      <c r="M146">
        <f t="shared" si="58"/>
        <v>6.391884970992366</v>
      </c>
      <c r="N146">
        <f t="shared" si="70"/>
        <v>8.658047902523874</v>
      </c>
      <c r="O146">
        <f t="shared" si="71"/>
        <v>8.057941213353445</v>
      </c>
      <c r="P146">
        <f t="shared" si="72"/>
        <v>5.774973823536445</v>
      </c>
      <c r="R146">
        <f t="shared" si="59"/>
        <v>0.21032095606304133</v>
      </c>
      <c r="S146">
        <f t="shared" si="60"/>
        <v>-1.5899927752850946</v>
      </c>
      <c r="T146">
        <f t="shared" si="73"/>
        <v>0.9103209560630413</v>
      </c>
      <c r="U146">
        <f t="shared" si="74"/>
        <v>3.736578033875211</v>
      </c>
      <c r="V146">
        <f t="shared" si="61"/>
        <v>0.18206419121260825</v>
      </c>
      <c r="W146">
        <f t="shared" si="62"/>
        <v>0.7473156067750422</v>
      </c>
      <c r="X146">
        <f t="shared" si="63"/>
        <v>0.7691735732924335</v>
      </c>
      <c r="Y146">
        <f t="shared" si="64"/>
        <v>6.09238514727565</v>
      </c>
      <c r="Z146">
        <f t="shared" si="65"/>
        <v>4.483893640650253</v>
      </c>
      <c r="AA146">
        <f t="shared" si="66"/>
        <v>7.564552793351946</v>
      </c>
      <c r="AB146">
        <f t="shared" si="75"/>
        <v>9.834649883994343</v>
      </c>
      <c r="AC146">
        <f t="shared" si="76"/>
        <v>6.609776065538488</v>
      </c>
      <c r="AD146">
        <f t="shared" si="67"/>
        <v>1.1167154998102236</v>
      </c>
      <c r="AE146">
        <f t="shared" si="77"/>
        <v>7.381239382661465</v>
      </c>
    </row>
    <row r="147" spans="5:31" ht="13.5">
      <c r="E147">
        <f t="shared" si="78"/>
        <v>330</v>
      </c>
      <c r="F147">
        <f t="shared" si="68"/>
        <v>2073.456</v>
      </c>
      <c r="G147">
        <f t="shared" si="53"/>
        <v>0.7</v>
      </c>
      <c r="H147">
        <f t="shared" si="54"/>
        <v>5.373849600000001</v>
      </c>
      <c r="I147">
        <f t="shared" si="55"/>
        <v>0.13999999999999999</v>
      </c>
      <c r="J147">
        <f t="shared" si="56"/>
        <v>1.07476992</v>
      </c>
      <c r="K147">
        <f t="shared" si="69"/>
        <v>1.0838497962987337</v>
      </c>
      <c r="L147">
        <f t="shared" si="57"/>
        <v>5.84</v>
      </c>
      <c r="M147">
        <f t="shared" si="58"/>
        <v>6.44861952</v>
      </c>
      <c r="N147">
        <f t="shared" si="70"/>
        <v>8.700016880082764</v>
      </c>
      <c r="O147">
        <f t="shared" si="71"/>
        <v>8.02695808016265</v>
      </c>
      <c r="P147">
        <f t="shared" si="72"/>
        <v>5.7471152860021055</v>
      </c>
      <c r="R147">
        <f t="shared" si="59"/>
        <v>0.19388114040490168</v>
      </c>
      <c r="S147">
        <f t="shared" si="60"/>
        <v>-1.2373456394799327</v>
      </c>
      <c r="T147">
        <f t="shared" si="73"/>
        <v>0.8938811404049016</v>
      </c>
      <c r="U147">
        <f t="shared" si="74"/>
        <v>4.136503960520068</v>
      </c>
      <c r="V147">
        <f t="shared" si="61"/>
        <v>0.17877622808098032</v>
      </c>
      <c r="W147">
        <f t="shared" si="62"/>
        <v>0.8273007921040136</v>
      </c>
      <c r="X147">
        <f t="shared" si="63"/>
        <v>0.846396798400603</v>
      </c>
      <c r="Y147">
        <f t="shared" si="64"/>
        <v>6.072657368485881</v>
      </c>
      <c r="Z147">
        <f t="shared" si="65"/>
        <v>4.963804752624082</v>
      </c>
      <c r="AA147">
        <f t="shared" si="66"/>
        <v>7.843247104178173</v>
      </c>
      <c r="AB147">
        <f t="shared" si="75"/>
        <v>9.266631347140247</v>
      </c>
      <c r="AC147">
        <f t="shared" si="76"/>
        <v>6.374910714385694</v>
      </c>
      <c r="AD147">
        <f t="shared" si="67"/>
        <v>1.0721833364033881</v>
      </c>
      <c r="AE147">
        <f t="shared" si="77"/>
        <v>6.83507303902376</v>
      </c>
    </row>
    <row r="148" spans="5:31" ht="13.5">
      <c r="E148">
        <f t="shared" si="78"/>
        <v>332.5</v>
      </c>
      <c r="F148">
        <f t="shared" si="68"/>
        <v>2089.1639999999998</v>
      </c>
      <c r="G148">
        <f t="shared" si="53"/>
        <v>0.7</v>
      </c>
      <c r="H148">
        <f t="shared" si="54"/>
        <v>5.421078821052631</v>
      </c>
      <c r="I148">
        <f t="shared" si="55"/>
        <v>0.13999999999999999</v>
      </c>
      <c r="J148">
        <f t="shared" si="56"/>
        <v>1.0842157642105261</v>
      </c>
      <c r="K148">
        <f t="shared" si="69"/>
        <v>1.0932171894745413</v>
      </c>
      <c r="L148">
        <f t="shared" si="57"/>
        <v>5.84</v>
      </c>
      <c r="M148">
        <f t="shared" si="58"/>
        <v>6.505294585263156</v>
      </c>
      <c r="N148">
        <f t="shared" si="70"/>
        <v>8.742108306412941</v>
      </c>
      <c r="O148">
        <f t="shared" si="71"/>
        <v>7.996680248519388</v>
      </c>
      <c r="P148">
        <f t="shared" si="72"/>
        <v>5.719444125774733</v>
      </c>
      <c r="R148">
        <f t="shared" si="59"/>
        <v>0.18226374768886683</v>
      </c>
      <c r="S148">
        <f t="shared" si="60"/>
        <v>-0.9089108737728838</v>
      </c>
      <c r="T148">
        <f t="shared" si="73"/>
        <v>0.8822637476888668</v>
      </c>
      <c r="U148">
        <f t="shared" si="74"/>
        <v>4.512167947279747</v>
      </c>
      <c r="V148">
        <f t="shared" si="61"/>
        <v>0.17645274953777337</v>
      </c>
      <c r="W148">
        <f t="shared" si="62"/>
        <v>0.9024335894559494</v>
      </c>
      <c r="X148">
        <f t="shared" si="63"/>
        <v>0.9195226784575731</v>
      </c>
      <c r="Y148">
        <f t="shared" si="64"/>
        <v>6.058716497226641</v>
      </c>
      <c r="Z148">
        <f t="shared" si="65"/>
        <v>5.414601536735697</v>
      </c>
      <c r="AA148">
        <f t="shared" si="66"/>
        <v>8.12563569177125</v>
      </c>
      <c r="AB148">
        <f t="shared" si="75"/>
        <v>8.83679748432237</v>
      </c>
      <c r="AC148">
        <f t="shared" si="76"/>
        <v>6.153364720822336</v>
      </c>
      <c r="AD148">
        <f t="shared" si="67"/>
        <v>1.039564447439273</v>
      </c>
      <c r="AE148">
        <f t="shared" si="77"/>
        <v>6.396819195893987</v>
      </c>
    </row>
    <row r="149" spans="5:31" ht="13.5">
      <c r="E149">
        <f t="shared" si="78"/>
        <v>335</v>
      </c>
      <c r="F149">
        <f t="shared" si="68"/>
        <v>2104.872</v>
      </c>
      <c r="G149">
        <f t="shared" si="53"/>
        <v>0.7</v>
      </c>
      <c r="H149">
        <f t="shared" si="54"/>
        <v>5.468259582089551</v>
      </c>
      <c r="I149">
        <f t="shared" si="55"/>
        <v>0.13999999999999999</v>
      </c>
      <c r="J149">
        <f t="shared" si="56"/>
        <v>1.0936519164179104</v>
      </c>
      <c r="K149">
        <f t="shared" si="69"/>
        <v>1.102576307692383</v>
      </c>
      <c r="L149">
        <f t="shared" si="57"/>
        <v>5.84</v>
      </c>
      <c r="M149">
        <f t="shared" si="58"/>
        <v>6.561911498507462</v>
      </c>
      <c r="N149">
        <f t="shared" si="70"/>
        <v>8.784320264781131</v>
      </c>
      <c r="O149">
        <f t="shared" si="71"/>
        <v>7.967085999848949</v>
      </c>
      <c r="P149">
        <f t="shared" si="72"/>
        <v>5.69196004845866</v>
      </c>
      <c r="R149">
        <f t="shared" si="59"/>
        <v>0.17452894743196276</v>
      </c>
      <c r="S149">
        <f t="shared" si="60"/>
        <v>-0.5971992980300381</v>
      </c>
      <c r="T149">
        <f t="shared" si="73"/>
        <v>0.8745289474319627</v>
      </c>
      <c r="U149">
        <f t="shared" si="74"/>
        <v>4.871060284059514</v>
      </c>
      <c r="V149">
        <f t="shared" si="61"/>
        <v>0.17490578948639254</v>
      </c>
      <c r="W149">
        <f t="shared" si="62"/>
        <v>0.9742120568119027</v>
      </c>
      <c r="X149">
        <f t="shared" si="63"/>
        <v>0.9897884454940542</v>
      </c>
      <c r="Y149">
        <f t="shared" si="64"/>
        <v>6.049434736918355</v>
      </c>
      <c r="Z149">
        <f t="shared" si="65"/>
        <v>5.845272340871416</v>
      </c>
      <c r="AA149">
        <f t="shared" si="66"/>
        <v>8.412066890793895</v>
      </c>
      <c r="AB149">
        <f t="shared" si="75"/>
        <v>8.49885339547988</v>
      </c>
      <c r="AC149">
        <f t="shared" si="76"/>
        <v>5.943842416983112</v>
      </c>
      <c r="AD149">
        <f t="shared" si="67"/>
        <v>1.017267114639748</v>
      </c>
      <c r="AE149">
        <f t="shared" si="77"/>
        <v>6.046475425397757</v>
      </c>
    </row>
    <row r="150" spans="5:31" ht="13.5">
      <c r="E150">
        <f t="shared" si="78"/>
        <v>337.5</v>
      </c>
      <c r="F150">
        <f t="shared" si="68"/>
        <v>2120.58</v>
      </c>
      <c r="G150">
        <f t="shared" si="53"/>
        <v>0.7</v>
      </c>
      <c r="H150">
        <f t="shared" si="54"/>
        <v>5.51539296</v>
      </c>
      <c r="I150">
        <f t="shared" si="55"/>
        <v>0.13999999999999999</v>
      </c>
      <c r="J150">
        <f t="shared" si="56"/>
        <v>1.103078592</v>
      </c>
      <c r="K150">
        <f t="shared" si="69"/>
        <v>1.1119273268198342</v>
      </c>
      <c r="L150">
        <f t="shared" si="57"/>
        <v>5.84</v>
      </c>
      <c r="M150">
        <f t="shared" si="58"/>
        <v>6.618471551999999</v>
      </c>
      <c r="N150">
        <f t="shared" si="70"/>
        <v>8.826650875877739</v>
      </c>
      <c r="O150">
        <f t="shared" si="71"/>
        <v>7.938154466553481</v>
      </c>
      <c r="P150">
        <f t="shared" si="72"/>
        <v>5.664662701981843</v>
      </c>
      <c r="R150">
        <f t="shared" si="59"/>
        <v>0.17009751203931872</v>
      </c>
      <c r="S150">
        <f t="shared" si="60"/>
        <v>-0.2960107710352789</v>
      </c>
      <c r="T150">
        <f t="shared" si="73"/>
        <v>0.8700975120393186</v>
      </c>
      <c r="U150">
        <f t="shared" si="74"/>
        <v>5.219382188964721</v>
      </c>
      <c r="V150">
        <f t="shared" si="61"/>
        <v>0.17401950240786374</v>
      </c>
      <c r="W150">
        <f t="shared" si="62"/>
        <v>1.0438764377929441</v>
      </c>
      <c r="X150">
        <f t="shared" si="63"/>
        <v>1.058282006176788</v>
      </c>
      <c r="Y150">
        <f t="shared" si="64"/>
        <v>6.044117014447183</v>
      </c>
      <c r="Z150">
        <f t="shared" si="65"/>
        <v>6.263258626757665</v>
      </c>
      <c r="AA150">
        <f t="shared" si="66"/>
        <v>8.704008220928117</v>
      </c>
      <c r="AB150">
        <f t="shared" si="75"/>
        <v>8.22465861663162</v>
      </c>
      <c r="AC150">
        <f t="shared" si="76"/>
        <v>5.7444798684563345</v>
      </c>
      <c r="AD150">
        <f t="shared" si="67"/>
        <v>1.004269448959684</v>
      </c>
      <c r="AE150">
        <f t="shared" si="77"/>
        <v>5.769005632054641</v>
      </c>
    </row>
    <row r="151" spans="5:31" ht="13.5">
      <c r="E151">
        <f t="shared" si="78"/>
        <v>340</v>
      </c>
      <c r="F151">
        <f t="shared" si="68"/>
        <v>2136.288</v>
      </c>
      <c r="G151">
        <f t="shared" si="53"/>
        <v>0.7</v>
      </c>
      <c r="H151">
        <f t="shared" si="54"/>
        <v>5.56248</v>
      </c>
      <c r="I151">
        <f t="shared" si="55"/>
        <v>0.13999999999999999</v>
      </c>
      <c r="J151">
        <f t="shared" si="56"/>
        <v>1.112496</v>
      </c>
      <c r="K151">
        <f t="shared" si="69"/>
        <v>1.1212704178814314</v>
      </c>
      <c r="L151">
        <f t="shared" si="57"/>
        <v>5.84</v>
      </c>
      <c r="M151">
        <f t="shared" si="58"/>
        <v>6.674975999999999</v>
      </c>
      <c r="N151">
        <f t="shared" si="70"/>
        <v>8.869098296928271</v>
      </c>
      <c r="O151">
        <f t="shared" si="71"/>
        <v>7.909865591286947</v>
      </c>
      <c r="P151">
        <f t="shared" si="72"/>
        <v>5.6375516795565375</v>
      </c>
      <c r="R151">
        <f t="shared" si="59"/>
        <v>0.16865431593470595</v>
      </c>
      <c r="S151">
        <f t="shared" si="60"/>
        <v>9.390344493032233E-05</v>
      </c>
      <c r="T151">
        <f t="shared" si="73"/>
        <v>0.8686543159347059</v>
      </c>
      <c r="U151">
        <f t="shared" si="74"/>
        <v>5.56257390344493</v>
      </c>
      <c r="V151">
        <f t="shared" si="61"/>
        <v>0.17373086318694117</v>
      </c>
      <c r="W151">
        <f t="shared" si="62"/>
        <v>1.112514780688986</v>
      </c>
      <c r="X151">
        <f t="shared" si="63"/>
        <v>1.1259980240103187</v>
      </c>
      <c r="Y151">
        <f t="shared" si="64"/>
        <v>6.042385179121647</v>
      </c>
      <c r="Z151">
        <f t="shared" si="65"/>
        <v>6.675088684133915</v>
      </c>
      <c r="AA151">
        <f t="shared" si="66"/>
        <v>9.003734091693378</v>
      </c>
      <c r="AB151">
        <f t="shared" si="75"/>
        <v>7.996225481485275</v>
      </c>
      <c r="AC151">
        <f t="shared" si="76"/>
        <v>5.553251516626725</v>
      </c>
      <c r="AD151">
        <f t="shared" si="67"/>
        <v>1.0000000004305618</v>
      </c>
      <c r="AE151">
        <f t="shared" si="77"/>
        <v>5.553251519017743</v>
      </c>
    </row>
    <row r="152" spans="5:31" ht="13.5">
      <c r="E152">
        <f t="shared" si="78"/>
        <v>342.5</v>
      </c>
      <c r="F152">
        <f t="shared" si="68"/>
        <v>2151.996</v>
      </c>
      <c r="G152">
        <f t="shared" si="53"/>
        <v>0.7</v>
      </c>
      <c r="H152">
        <f t="shared" si="54"/>
        <v>5.609521716788322</v>
      </c>
      <c r="I152">
        <f t="shared" si="55"/>
        <v>0.13999999999999999</v>
      </c>
      <c r="J152">
        <f t="shared" si="56"/>
        <v>1.1219043433576643</v>
      </c>
      <c r="K152">
        <f t="shared" si="69"/>
        <v>1.13060574721907</v>
      </c>
      <c r="L152">
        <f t="shared" si="57"/>
        <v>5.84</v>
      </c>
      <c r="M152">
        <f t="shared" si="58"/>
        <v>6.731426060145986</v>
      </c>
      <c r="N152">
        <f t="shared" si="70"/>
        <v>8.911660720831584</v>
      </c>
      <c r="O152">
        <f t="shared" si="71"/>
        <v>7.882200088537875</v>
      </c>
      <c r="P152">
        <f t="shared" si="72"/>
        <v>5.610626522520294</v>
      </c>
      <c r="R152">
        <f t="shared" si="59"/>
        <v>0.17009935956657068</v>
      </c>
      <c r="S152">
        <f t="shared" si="60"/>
        <v>0.29620017703041374</v>
      </c>
      <c r="T152">
        <f t="shared" si="73"/>
        <v>0.8700993595665707</v>
      </c>
      <c r="U152">
        <f t="shared" si="74"/>
        <v>5.905721893818736</v>
      </c>
      <c r="V152">
        <f t="shared" si="61"/>
        <v>0.17401987191331414</v>
      </c>
      <c r="W152">
        <f t="shared" si="62"/>
        <v>1.1811443787637472</v>
      </c>
      <c r="X152">
        <f t="shared" si="63"/>
        <v>1.1938948694528864</v>
      </c>
      <c r="Y152">
        <f t="shared" si="64"/>
        <v>6.044119231479884</v>
      </c>
      <c r="Z152">
        <f t="shared" si="65"/>
        <v>7.086866272582483</v>
      </c>
      <c r="AA152">
        <f t="shared" si="66"/>
        <v>9.314239144976478</v>
      </c>
      <c r="AB152">
        <f t="shared" si="75"/>
        <v>7.801557225256204</v>
      </c>
      <c r="AC152">
        <f t="shared" si="76"/>
        <v>5.368124998912756</v>
      </c>
      <c r="AD152">
        <f t="shared" si="67"/>
        <v>1.0042749029199296</v>
      </c>
      <c r="AE152">
        <f t="shared" si="77"/>
        <v>5.391073212145155</v>
      </c>
    </row>
    <row r="153" spans="5:31" ht="13.5">
      <c r="E153">
        <f t="shared" si="78"/>
        <v>345</v>
      </c>
      <c r="F153">
        <f t="shared" si="68"/>
        <v>2167.704</v>
      </c>
      <c r="G153">
        <f t="shared" si="53"/>
        <v>0.7</v>
      </c>
      <c r="H153">
        <f t="shared" si="54"/>
        <v>5.6565190956521745</v>
      </c>
      <c r="I153">
        <f t="shared" si="55"/>
        <v>0.13999999999999999</v>
      </c>
      <c r="J153">
        <f t="shared" si="56"/>
        <v>1.131303819130435</v>
      </c>
      <c r="K153">
        <f t="shared" si="69"/>
        <v>1.1399334766463822</v>
      </c>
      <c r="L153">
        <f t="shared" si="57"/>
        <v>5.84</v>
      </c>
      <c r="M153">
        <f t="shared" si="58"/>
        <v>6.78782291478261</v>
      </c>
      <c r="N153">
        <f t="shared" si="70"/>
        <v>8.954336375323852</v>
      </c>
      <c r="O153">
        <f t="shared" si="71"/>
        <v>7.8551394083687995</v>
      </c>
      <c r="P153">
        <f t="shared" si="72"/>
        <v>5.58388672306178</v>
      </c>
      <c r="R153">
        <f t="shared" si="59"/>
        <v>0.17453277132962686</v>
      </c>
      <c r="S153">
        <f t="shared" si="60"/>
        <v>0.5973936111885328</v>
      </c>
      <c r="T153">
        <f t="shared" si="73"/>
        <v>0.8745327713296268</v>
      </c>
      <c r="U153">
        <f t="shared" si="74"/>
        <v>6.253912706840707</v>
      </c>
      <c r="V153">
        <f t="shared" si="61"/>
        <v>0.17490655426592536</v>
      </c>
      <c r="W153">
        <f t="shared" si="62"/>
        <v>1.2507825413681415</v>
      </c>
      <c r="X153">
        <f t="shared" si="63"/>
        <v>1.2629525994733632</v>
      </c>
      <c r="Y153">
        <f t="shared" si="64"/>
        <v>6.049439325595552</v>
      </c>
      <c r="Z153">
        <f t="shared" si="65"/>
        <v>7.504695248208849</v>
      </c>
      <c r="AA153">
        <f t="shared" si="66"/>
        <v>9.639303238437437</v>
      </c>
      <c r="AB153">
        <f t="shared" si="75"/>
        <v>7.632355515525219</v>
      </c>
      <c r="AC153">
        <f t="shared" si="76"/>
        <v>5.187096905575217</v>
      </c>
      <c r="AD153">
        <f t="shared" si="67"/>
        <v>1.0172782586479312</v>
      </c>
      <c r="AE153">
        <f t="shared" si="77"/>
        <v>5.2767209075416295</v>
      </c>
    </row>
    <row r="154" spans="5:31" ht="13.5">
      <c r="E154">
        <f t="shared" si="78"/>
        <v>347.5</v>
      </c>
      <c r="F154">
        <f t="shared" si="68"/>
        <v>2183.412</v>
      </c>
      <c r="G154">
        <f t="shared" si="53"/>
        <v>0.7</v>
      </c>
      <c r="H154">
        <f t="shared" si="54"/>
        <v>5.703473093525179</v>
      </c>
      <c r="I154">
        <f t="shared" si="55"/>
        <v>0.13999999999999999</v>
      </c>
      <c r="J154">
        <f t="shared" si="56"/>
        <v>1.140694618705036</v>
      </c>
      <c r="K154">
        <f t="shared" si="69"/>
        <v>1.14925376359733</v>
      </c>
      <c r="L154">
        <f t="shared" si="57"/>
        <v>5.84</v>
      </c>
      <c r="M154">
        <f t="shared" si="58"/>
        <v>6.844167712230216</v>
      </c>
      <c r="N154">
        <f t="shared" si="70"/>
        <v>8.997123522167215</v>
      </c>
      <c r="O154">
        <f t="shared" si="71"/>
        <v>7.828665702172618</v>
      </c>
      <c r="P154">
        <f t="shared" si="72"/>
        <v>5.557331726835742</v>
      </c>
      <c r="R154">
        <f t="shared" si="59"/>
        <v>0.18226982513892204</v>
      </c>
      <c r="S154">
        <f t="shared" si="60"/>
        <v>0.9091137479707679</v>
      </c>
      <c r="T154">
        <f t="shared" si="73"/>
        <v>0.882269825138922</v>
      </c>
      <c r="U154">
        <f t="shared" si="74"/>
        <v>6.612586841495947</v>
      </c>
      <c r="V154">
        <f t="shared" si="61"/>
        <v>0.1764539650277844</v>
      </c>
      <c r="W154">
        <f t="shared" si="62"/>
        <v>1.3225173682991893</v>
      </c>
      <c r="X154">
        <f t="shared" si="63"/>
        <v>1.3342369321927197</v>
      </c>
      <c r="Y154">
        <f t="shared" si="64"/>
        <v>6.058723790166706</v>
      </c>
      <c r="Z154">
        <f t="shared" si="65"/>
        <v>7.935104209795136</v>
      </c>
      <c r="AA154">
        <f t="shared" si="66"/>
        <v>9.98368733413865</v>
      </c>
      <c r="AB154">
        <f t="shared" si="75"/>
        <v>7.482694484952684</v>
      </c>
      <c r="AC154">
        <f t="shared" si="76"/>
        <v>5.008169659823765</v>
      </c>
      <c r="AD154">
        <f t="shared" si="67"/>
        <v>1.0395817790491597</v>
      </c>
      <c r="AE154">
        <f t="shared" si="77"/>
        <v>5.206401924739614</v>
      </c>
    </row>
    <row r="155" spans="5:31" ht="13.5">
      <c r="E155">
        <f t="shared" si="78"/>
        <v>350</v>
      </c>
      <c r="F155">
        <f t="shared" si="68"/>
        <v>2199.12</v>
      </c>
      <c r="G155">
        <f t="shared" si="53"/>
        <v>0.7</v>
      </c>
      <c r="H155">
        <f t="shared" si="54"/>
        <v>5.750384639999999</v>
      </c>
      <c r="I155">
        <f t="shared" si="55"/>
        <v>0.13999999999999999</v>
      </c>
      <c r="J155">
        <f t="shared" si="56"/>
        <v>1.1500769279999998</v>
      </c>
      <c r="K155">
        <f t="shared" si="69"/>
        <v>1.158566761269249</v>
      </c>
      <c r="L155">
        <f t="shared" si="57"/>
        <v>5.84</v>
      </c>
      <c r="M155">
        <f t="shared" si="58"/>
        <v>6.900461567999999</v>
      </c>
      <c r="N155">
        <f t="shared" si="70"/>
        <v>9.040020456362088</v>
      </c>
      <c r="O155">
        <f t="shared" si="71"/>
        <v>7.802761790316201</v>
      </c>
      <c r="P155">
        <f t="shared" si="72"/>
        <v>5.530960935471285</v>
      </c>
      <c r="R155">
        <f t="shared" si="59"/>
        <v>0.19388994112904068</v>
      </c>
      <c r="S155">
        <f t="shared" si="60"/>
        <v>1.2375613634373148</v>
      </c>
      <c r="T155">
        <f t="shared" si="73"/>
        <v>0.8938899411290406</v>
      </c>
      <c r="U155">
        <f t="shared" si="74"/>
        <v>6.9879460034373135</v>
      </c>
      <c r="V155">
        <f t="shared" si="61"/>
        <v>0.17877798822580812</v>
      </c>
      <c r="W155">
        <f t="shared" si="62"/>
        <v>1.3975892006874626</v>
      </c>
      <c r="X155">
        <f t="shared" si="63"/>
        <v>1.4089773394034013</v>
      </c>
      <c r="Y155">
        <f t="shared" si="64"/>
        <v>6.072667929354848</v>
      </c>
      <c r="Z155">
        <f t="shared" si="65"/>
        <v>8.385535204124775</v>
      </c>
      <c r="AA155">
        <f t="shared" si="66"/>
        <v>10.353477504675945</v>
      </c>
      <c r="AB155">
        <f t="shared" si="75"/>
        <v>7.348221447663512</v>
      </c>
      <c r="AC155">
        <f t="shared" si="76"/>
        <v>4.829295275661582</v>
      </c>
      <c r="AD155">
        <f t="shared" si="67"/>
        <v>1.0722076705977104</v>
      </c>
      <c r="AE155">
        <f t="shared" si="77"/>
        <v>5.178007438145632</v>
      </c>
    </row>
    <row r="156" spans="5:31" ht="13.5">
      <c r="E156">
        <f t="shared" si="78"/>
        <v>352.5</v>
      </c>
      <c r="F156">
        <f t="shared" si="68"/>
        <v>2214.828</v>
      </c>
      <c r="G156">
        <f t="shared" si="53"/>
        <v>0.7</v>
      </c>
      <c r="H156">
        <f t="shared" si="54"/>
        <v>5.797254638297872</v>
      </c>
      <c r="I156">
        <f t="shared" si="55"/>
        <v>0.13999999999999999</v>
      </c>
      <c r="J156">
        <f t="shared" si="56"/>
        <v>1.1594509276595744</v>
      </c>
      <c r="K156">
        <f t="shared" si="69"/>
        <v>1.1678726187605597</v>
      </c>
      <c r="L156">
        <f t="shared" si="57"/>
        <v>5.84</v>
      </c>
      <c r="M156">
        <f t="shared" si="58"/>
        <v>6.956705565957446</v>
      </c>
      <c r="N156">
        <f t="shared" si="70"/>
        <v>9.083025505382185</v>
      </c>
      <c r="O156">
        <f t="shared" si="71"/>
        <v>7.777411131551164</v>
      </c>
      <c r="P156">
        <f t="shared" si="72"/>
        <v>5.504773708977509</v>
      </c>
      <c r="R156">
        <f t="shared" si="59"/>
        <v>0.21033322385499978</v>
      </c>
      <c r="S156">
        <f t="shared" si="60"/>
        <v>1.590226665848045</v>
      </c>
      <c r="T156">
        <f t="shared" si="73"/>
        <v>0.9103332238549997</v>
      </c>
      <c r="U156">
        <f t="shared" si="74"/>
        <v>7.387481304145917</v>
      </c>
      <c r="V156">
        <f t="shared" si="61"/>
        <v>0.18206664477099993</v>
      </c>
      <c r="W156">
        <f t="shared" si="62"/>
        <v>1.4774962608291833</v>
      </c>
      <c r="X156">
        <f t="shared" si="63"/>
        <v>1.4886717112588617</v>
      </c>
      <c r="Y156">
        <f t="shared" si="64"/>
        <v>6.092399868626</v>
      </c>
      <c r="Z156">
        <f t="shared" si="65"/>
        <v>8.8649775649751</v>
      </c>
      <c r="AA156">
        <f t="shared" si="66"/>
        <v>10.756633459718982</v>
      </c>
      <c r="AB156">
        <f t="shared" si="75"/>
        <v>7.225658537316382</v>
      </c>
      <c r="AC156">
        <f t="shared" si="76"/>
        <v>4.648294486117616</v>
      </c>
      <c r="AD156">
        <f t="shared" si="67"/>
        <v>1.116748067733838</v>
      </c>
      <c r="AE156">
        <f t="shared" si="77"/>
        <v>5.190973885629702</v>
      </c>
    </row>
    <row r="157" spans="5:31" ht="13.5">
      <c r="E157">
        <f t="shared" si="78"/>
        <v>355</v>
      </c>
      <c r="F157">
        <f t="shared" si="68"/>
        <v>2230.536</v>
      </c>
      <c r="G157">
        <f t="shared" si="53"/>
        <v>0.7</v>
      </c>
      <c r="H157">
        <f t="shared" si="54"/>
        <v>5.844083966197183</v>
      </c>
      <c r="I157">
        <f t="shared" si="55"/>
        <v>0.13999999999999999</v>
      </c>
      <c r="J157">
        <f t="shared" si="56"/>
        <v>1.1688167932394367</v>
      </c>
      <c r="K157">
        <f t="shared" si="69"/>
        <v>1.1771714812033631</v>
      </c>
      <c r="L157">
        <f t="shared" si="57"/>
        <v>5.84</v>
      </c>
      <c r="M157">
        <f t="shared" si="58"/>
        <v>7.01290075943662</v>
      </c>
      <c r="N157">
        <f t="shared" si="70"/>
        <v>9.126137028431401</v>
      </c>
      <c r="O157">
        <f t="shared" si="71"/>
        <v>7.752597794080273</v>
      </c>
      <c r="P157">
        <f t="shared" si="72"/>
        <v>5.478769368050349</v>
      </c>
      <c r="R157">
        <f t="shared" si="59"/>
        <v>0.23307367343401442</v>
      </c>
      <c r="S157">
        <f t="shared" si="60"/>
        <v>1.9766403602401061</v>
      </c>
      <c r="T157">
        <f t="shared" si="73"/>
        <v>0.9330736734340144</v>
      </c>
      <c r="U157">
        <f t="shared" si="74"/>
        <v>7.820724326437289</v>
      </c>
      <c r="V157">
        <f t="shared" si="61"/>
        <v>0.18661473468680287</v>
      </c>
      <c r="W157">
        <f t="shared" si="62"/>
        <v>1.5641448652874579</v>
      </c>
      <c r="X157">
        <f t="shared" si="63"/>
        <v>1.5752378292839928</v>
      </c>
      <c r="Y157">
        <f t="shared" si="64"/>
        <v>6.119688408120817</v>
      </c>
      <c r="Z157">
        <f t="shared" si="65"/>
        <v>9.384869191724746</v>
      </c>
      <c r="AA157">
        <f t="shared" si="66"/>
        <v>11.203854513437445</v>
      </c>
      <c r="AB157">
        <f t="shared" si="75"/>
        <v>7.112484416737272</v>
      </c>
      <c r="AC157">
        <f t="shared" si="76"/>
        <v>4.462749845602872</v>
      </c>
      <c r="AD157">
        <f t="shared" si="67"/>
        <v>1.1755683392045169</v>
      </c>
      <c r="AE157">
        <f t="shared" si="77"/>
        <v>5.246267424280582</v>
      </c>
    </row>
    <row r="158" spans="5:31" ht="13.5">
      <c r="E158">
        <f t="shared" si="78"/>
        <v>357.5</v>
      </c>
      <c r="F158">
        <f t="shared" si="68"/>
        <v>2246.244</v>
      </c>
      <c r="G158">
        <f t="shared" si="53"/>
        <v>0.7</v>
      </c>
      <c r="H158">
        <f t="shared" si="54"/>
        <v>5.890873476923077</v>
      </c>
      <c r="I158">
        <f t="shared" si="55"/>
        <v>0.13999999999999999</v>
      </c>
      <c r="J158">
        <f t="shared" si="56"/>
        <v>1.1781746953846155</v>
      </c>
      <c r="K158">
        <f t="shared" si="69"/>
        <v>1.1864634898911266</v>
      </c>
      <c r="L158">
        <f t="shared" si="57"/>
        <v>5.84</v>
      </c>
      <c r="M158">
        <f t="shared" si="58"/>
        <v>7.069048172307693</v>
      </c>
      <c r="N158">
        <f t="shared" si="70"/>
        <v>9.169353415721675</v>
      </c>
      <c r="O158">
        <f t="shared" si="71"/>
        <v>7.728306428175959</v>
      </c>
      <c r="P158">
        <f t="shared" si="72"/>
        <v>5.452947196284368</v>
      </c>
      <c r="R158">
        <f t="shared" si="59"/>
        <v>0.26442809023562325</v>
      </c>
      <c r="S158">
        <f t="shared" si="60"/>
        <v>2.40951968824764</v>
      </c>
      <c r="T158">
        <f t="shared" si="73"/>
        <v>0.9644280902356233</v>
      </c>
      <c r="U158">
        <f t="shared" si="74"/>
        <v>8.300393165170718</v>
      </c>
      <c r="V158">
        <f t="shared" si="61"/>
        <v>0.19288561804712465</v>
      </c>
      <c r="W158">
        <f t="shared" si="62"/>
        <v>1.6600786330341435</v>
      </c>
      <c r="X158">
        <f t="shared" si="63"/>
        <v>1.6712468188469145</v>
      </c>
      <c r="Y158">
        <f t="shared" si="64"/>
        <v>6.157313708282748</v>
      </c>
      <c r="Z158">
        <f t="shared" si="65"/>
        <v>9.96047179820486</v>
      </c>
      <c r="AA158">
        <f t="shared" si="66"/>
        <v>11.709974831101945</v>
      </c>
      <c r="AB158">
        <f t="shared" si="75"/>
        <v>7.006729765494066</v>
      </c>
      <c r="AC158">
        <f t="shared" si="76"/>
        <v>4.269864002371629</v>
      </c>
      <c r="AD158">
        <f t="shared" si="67"/>
        <v>1.2521462715788017</v>
      </c>
      <c r="AE158">
        <f t="shared" si="77"/>
        <v>5.346494290718175</v>
      </c>
    </row>
    <row r="159" spans="5:31" ht="13.5">
      <c r="E159">
        <f t="shared" si="78"/>
        <v>360</v>
      </c>
      <c r="F159">
        <f t="shared" si="68"/>
        <v>2261.9519999999998</v>
      </c>
      <c r="G159">
        <f t="shared" si="53"/>
        <v>0.7</v>
      </c>
      <c r="H159">
        <f t="shared" si="54"/>
        <v>5.937624</v>
      </c>
      <c r="I159">
        <f t="shared" si="55"/>
        <v>0.13999999999999999</v>
      </c>
      <c r="J159">
        <f t="shared" si="56"/>
        <v>1.1875247999999998</v>
      </c>
      <c r="K159">
        <f t="shared" si="69"/>
        <v>1.1957487824016546</v>
      </c>
      <c r="L159">
        <f t="shared" si="57"/>
        <v>5.84</v>
      </c>
      <c r="M159">
        <f t="shared" si="58"/>
        <v>7.125148799999999</v>
      </c>
      <c r="N159">
        <f t="shared" si="70"/>
        <v>9.212673087771075</v>
      </c>
      <c r="O159">
        <f t="shared" si="71"/>
        <v>7.70452224025474</v>
      </c>
      <c r="P159">
        <f t="shared" si="72"/>
        <v>5.427306442293077</v>
      </c>
      <c r="R159">
        <f t="shared" si="59"/>
        <v>0.3081229035318449</v>
      </c>
      <c r="S159">
        <f t="shared" si="60"/>
        <v>2.9066236494197386</v>
      </c>
      <c r="T159">
        <f t="shared" si="73"/>
        <v>1.0081229035318449</v>
      </c>
      <c r="U159">
        <f t="shared" si="74"/>
        <v>8.844247649419739</v>
      </c>
      <c r="V159">
        <f t="shared" si="61"/>
        <v>0.20162458070636896</v>
      </c>
      <c r="W159">
        <f t="shared" si="62"/>
        <v>1.7688495298839477</v>
      </c>
      <c r="X159">
        <f t="shared" si="63"/>
        <v>1.7803036625575093</v>
      </c>
      <c r="Y159">
        <f t="shared" si="64"/>
        <v>6.209747484238214</v>
      </c>
      <c r="Z159">
        <f t="shared" si="65"/>
        <v>10.613097179303686</v>
      </c>
      <c r="AA159">
        <f t="shared" si="66"/>
        <v>12.296291943319607</v>
      </c>
      <c r="AB159">
        <f t="shared" si="75"/>
        <v>6.906850893995956</v>
      </c>
      <c r="AC159">
        <f t="shared" si="76"/>
        <v>4.066266499728339</v>
      </c>
      <c r="AD159">
        <f t="shared" si="67"/>
        <v>1.3516469268195956</v>
      </c>
      <c r="AE159">
        <f t="shared" si="77"/>
        <v>5.496156617987284</v>
      </c>
    </row>
    <row r="160" spans="5:31" ht="13.5">
      <c r="E160">
        <f t="shared" si="78"/>
        <v>362.5</v>
      </c>
      <c r="F160">
        <f t="shared" si="68"/>
        <v>2277.66</v>
      </c>
      <c r="G160">
        <f t="shared" si="53"/>
        <v>0.7</v>
      </c>
      <c r="H160">
        <f t="shared" si="54"/>
        <v>5.984336342068965</v>
      </c>
      <c r="I160">
        <f t="shared" si="55"/>
        <v>0.13999999999999999</v>
      </c>
      <c r="J160">
        <f t="shared" si="56"/>
        <v>1.196867268413793</v>
      </c>
      <c r="K160">
        <f t="shared" si="69"/>
        <v>1.2050274927155376</v>
      </c>
      <c r="L160">
        <f t="shared" si="57"/>
        <v>5.84</v>
      </c>
      <c r="M160">
        <f t="shared" si="58"/>
        <v>7.181203610482759</v>
      </c>
      <c r="N160">
        <f t="shared" si="70"/>
        <v>9.256094494721335</v>
      </c>
      <c r="O160">
        <f t="shared" si="71"/>
        <v>7.681230968318128</v>
      </c>
      <c r="P160">
        <f t="shared" si="72"/>
        <v>5.401846321741263</v>
      </c>
      <c r="R160">
        <f t="shared" si="59"/>
        <v>0.37038591032942275</v>
      </c>
      <c r="S160">
        <f t="shared" si="60"/>
        <v>3.493930426018246</v>
      </c>
      <c r="T160">
        <f t="shared" si="73"/>
        <v>1.0703859103294227</v>
      </c>
      <c r="U160">
        <f t="shared" si="74"/>
        <v>9.478266768087211</v>
      </c>
      <c r="V160">
        <f t="shared" si="61"/>
        <v>0.21407718206588452</v>
      </c>
      <c r="W160">
        <f t="shared" si="62"/>
        <v>1.8956533536174422</v>
      </c>
      <c r="X160">
        <f t="shared" si="63"/>
        <v>1.9077029844717246</v>
      </c>
      <c r="Y160">
        <f t="shared" si="64"/>
        <v>6.284463092395307</v>
      </c>
      <c r="Z160">
        <f t="shared" si="65"/>
        <v>11.373920121704653</v>
      </c>
      <c r="AA160">
        <f t="shared" si="66"/>
        <v>12.994634865766594</v>
      </c>
      <c r="AB160">
        <f t="shared" si="75"/>
        <v>6.811665637439378</v>
      </c>
      <c r="AC160">
        <f t="shared" si="76"/>
        <v>3.847741819335094</v>
      </c>
      <c r="AD160">
        <f t="shared" si="67"/>
        <v>1.481932761584612</v>
      </c>
      <c r="AE160">
        <f t="shared" si="77"/>
        <v>5.702094660191856</v>
      </c>
    </row>
    <row r="161" spans="5:31" ht="13.5">
      <c r="E161">
        <f t="shared" si="78"/>
        <v>365</v>
      </c>
      <c r="F161">
        <f t="shared" si="68"/>
        <v>2293.368</v>
      </c>
      <c r="G161">
        <f t="shared" si="53"/>
        <v>0.7</v>
      </c>
      <c r="H161">
        <f t="shared" si="54"/>
        <v>6.031011287671233</v>
      </c>
      <c r="I161">
        <f t="shared" si="55"/>
        <v>0.13999999999999999</v>
      </c>
      <c r="J161">
        <f t="shared" si="56"/>
        <v>1.2062022575342466</v>
      </c>
      <c r="K161">
        <f t="shared" si="69"/>
        <v>1.2142997513302525</v>
      </c>
      <c r="L161">
        <f t="shared" si="57"/>
        <v>5.84</v>
      </c>
      <c r="M161">
        <f t="shared" si="58"/>
        <v>7.2372135452054795</v>
      </c>
      <c r="N161">
        <f t="shared" si="70"/>
        <v>9.299616115674112</v>
      </c>
      <c r="O161">
        <f t="shared" si="71"/>
        <v>7.658418858676765</v>
      </c>
      <c r="P161">
        <f t="shared" si="72"/>
        <v>5.376566019292678</v>
      </c>
      <c r="R161">
        <f t="shared" si="59"/>
        <v>0.4621903040682313</v>
      </c>
      <c r="S161">
        <f t="shared" si="60"/>
        <v>4.211417419132414</v>
      </c>
      <c r="T161">
        <f t="shared" si="73"/>
        <v>1.1621903040682313</v>
      </c>
      <c r="U161">
        <f t="shared" si="74"/>
        <v>10.242428706803647</v>
      </c>
      <c r="V161">
        <f t="shared" si="61"/>
        <v>0.23243806081364626</v>
      </c>
      <c r="W161">
        <f t="shared" si="62"/>
        <v>2.0484857413607296</v>
      </c>
      <c r="X161">
        <f t="shared" si="63"/>
        <v>2.061630734315199</v>
      </c>
      <c r="Y161">
        <f t="shared" si="64"/>
        <v>6.394628364881878</v>
      </c>
      <c r="Z161">
        <f t="shared" si="65"/>
        <v>12.290914448164378</v>
      </c>
      <c r="AA161">
        <f t="shared" si="66"/>
        <v>13.854885416236675</v>
      </c>
      <c r="AB161">
        <f t="shared" si="75"/>
        <v>6.720352576058573</v>
      </c>
      <c r="AC161">
        <f t="shared" si="76"/>
        <v>3.6088353312113655</v>
      </c>
      <c r="AD161">
        <f t="shared" si="67"/>
        <v>1.6554332949848003</v>
      </c>
      <c r="AE161">
        <f t="shared" si="77"/>
        <v>5.974186163404794</v>
      </c>
    </row>
    <row r="162" spans="5:31" ht="13.5">
      <c r="E162">
        <f t="shared" si="78"/>
        <v>367.5</v>
      </c>
      <c r="F162">
        <f t="shared" si="68"/>
        <v>2309.076</v>
      </c>
      <c r="G162">
        <f t="shared" si="53"/>
        <v>0.7</v>
      </c>
      <c r="H162">
        <f t="shared" si="54"/>
        <v>6.0776496</v>
      </c>
      <c r="I162">
        <f t="shared" si="55"/>
        <v>0.13999999999999999</v>
      </c>
      <c r="J162">
        <f t="shared" si="56"/>
        <v>1.21552992</v>
      </c>
      <c r="K162">
        <f t="shared" si="69"/>
        <v>1.2235656853701016</v>
      </c>
      <c r="L162">
        <f t="shared" si="57"/>
        <v>5.84</v>
      </c>
      <c r="M162">
        <f t="shared" si="58"/>
        <v>7.293179520000001</v>
      </c>
      <c r="N162">
        <f t="shared" si="70"/>
        <v>9.343236458045329</v>
      </c>
      <c r="O162">
        <f t="shared" si="71"/>
        <v>7.636072643880338</v>
      </c>
      <c r="P162">
        <f t="shared" si="72"/>
        <v>5.351464690476254</v>
      </c>
      <c r="R162">
        <f t="shared" si="59"/>
        <v>0.6042686101616361</v>
      </c>
      <c r="S162">
        <f t="shared" si="60"/>
        <v>5.124334421376221</v>
      </c>
      <c r="T162">
        <f t="shared" si="73"/>
        <v>1.304268610161636</v>
      </c>
      <c r="U162">
        <f t="shared" si="74"/>
        <v>11.201984021376221</v>
      </c>
      <c r="V162">
        <f t="shared" si="61"/>
        <v>0.2608537220323272</v>
      </c>
      <c r="W162">
        <f t="shared" si="62"/>
        <v>2.2403968042752442</v>
      </c>
      <c r="X162">
        <f t="shared" si="63"/>
        <v>2.2555315348947897</v>
      </c>
      <c r="Y162">
        <f t="shared" si="64"/>
        <v>6.565122332193964</v>
      </c>
      <c r="Z162">
        <f t="shared" si="65"/>
        <v>13.442380825651465</v>
      </c>
      <c r="AA162">
        <f t="shared" si="66"/>
        <v>14.959894167356737</v>
      </c>
      <c r="AB162">
        <f t="shared" si="75"/>
        <v>6.6325360279454255</v>
      </c>
      <c r="AC162">
        <f t="shared" si="76"/>
        <v>3.342269633772048</v>
      </c>
      <c r="AD162">
        <f t="shared" si="67"/>
        <v>1.8928503851231284</v>
      </c>
      <c r="AE162">
        <f t="shared" si="77"/>
        <v>6.326416363470758</v>
      </c>
    </row>
    <row r="163" spans="5:31" ht="13.5">
      <c r="E163">
        <f t="shared" si="78"/>
        <v>370</v>
      </c>
      <c r="F163">
        <f t="shared" si="68"/>
        <v>2324.784</v>
      </c>
      <c r="G163">
        <f t="shared" si="53"/>
        <v>0.7</v>
      </c>
      <c r="H163">
        <f t="shared" si="54"/>
        <v>6.124252021621622</v>
      </c>
      <c r="I163">
        <f t="shared" si="55"/>
        <v>0.13999999999999999</v>
      </c>
      <c r="J163">
        <f t="shared" si="56"/>
        <v>1.2248504043243245</v>
      </c>
      <c r="K163">
        <f t="shared" si="69"/>
        <v>1.2328254186921443</v>
      </c>
      <c r="L163">
        <f t="shared" si="57"/>
        <v>5.84</v>
      </c>
      <c r="M163">
        <f t="shared" si="58"/>
        <v>7.349102425945947</v>
      </c>
      <c r="N163">
        <f t="shared" si="70"/>
        <v>9.386954056936926</v>
      </c>
      <c r="O163">
        <f t="shared" si="71"/>
        <v>7.614179521781091</v>
      </c>
      <c r="P163">
        <f t="shared" si="72"/>
        <v>5.3265414634739985</v>
      </c>
      <c r="R163">
        <f t="shared" si="59"/>
        <v>0.8395901888410305</v>
      </c>
      <c r="S163">
        <f t="shared" si="60"/>
        <v>6.347132271599278</v>
      </c>
      <c r="T163">
        <f t="shared" si="73"/>
        <v>1.5395901888410304</v>
      </c>
      <c r="U163">
        <f t="shared" si="74"/>
        <v>12.4713842932209</v>
      </c>
      <c r="V163">
        <f t="shared" si="61"/>
        <v>0.3079180377682061</v>
      </c>
      <c r="W163">
        <f t="shared" si="62"/>
        <v>2.49427685864418</v>
      </c>
      <c r="X163">
        <f t="shared" si="63"/>
        <v>2.5132112059178193</v>
      </c>
      <c r="Y163">
        <f t="shared" si="64"/>
        <v>6.847508226609237</v>
      </c>
      <c r="Z163">
        <f t="shared" si="65"/>
        <v>14.96566115186508</v>
      </c>
      <c r="AA163">
        <f t="shared" si="66"/>
        <v>16.457806130402826</v>
      </c>
      <c r="AB163">
        <f t="shared" si="75"/>
        <v>6.548516929914162</v>
      </c>
      <c r="AC163">
        <f t="shared" si="76"/>
        <v>3.0380720008381936</v>
      </c>
      <c r="AD163">
        <f t="shared" si="67"/>
        <v>2.2311817447384272</v>
      </c>
      <c r="AE163">
        <f t="shared" si="77"/>
        <v>6.778490787471125</v>
      </c>
    </row>
    <row r="164" spans="5:31" ht="13.5">
      <c r="E164">
        <f t="shared" si="78"/>
        <v>372.5</v>
      </c>
      <c r="F164">
        <f t="shared" si="68"/>
        <v>2340.4919999999997</v>
      </c>
      <c r="G164">
        <f t="shared" si="53"/>
        <v>0.7</v>
      </c>
      <c r="H164">
        <f t="shared" si="54"/>
        <v>6.170819275167784</v>
      </c>
      <c r="I164">
        <f t="shared" si="55"/>
        <v>0.13999999999999999</v>
      </c>
      <c r="J164">
        <f t="shared" si="56"/>
        <v>1.234163855033557</v>
      </c>
      <c r="K164">
        <f t="shared" si="69"/>
        <v>1.2420790719882895</v>
      </c>
      <c r="L164">
        <f t="shared" si="57"/>
        <v>5.84</v>
      </c>
      <c r="M164">
        <f t="shared" si="58"/>
        <v>7.404983130201342</v>
      </c>
      <c r="N164">
        <f t="shared" si="70"/>
        <v>9.430767474525414</v>
      </c>
      <c r="O164">
        <f t="shared" si="71"/>
        <v>7.592727135663654</v>
      </c>
      <c r="P164">
        <f t="shared" si="72"/>
        <v>5.301795440833532</v>
      </c>
      <c r="R164">
        <f t="shared" si="59"/>
        <v>1.2691987275672816</v>
      </c>
      <c r="S164">
        <f t="shared" si="60"/>
        <v>8.099936130171525</v>
      </c>
      <c r="T164">
        <f t="shared" si="73"/>
        <v>1.9691987275672815</v>
      </c>
      <c r="U164">
        <f t="shared" si="74"/>
        <v>14.270755405339308</v>
      </c>
      <c r="V164">
        <f t="shared" si="61"/>
        <v>0.3938397455134563</v>
      </c>
      <c r="W164">
        <f t="shared" si="62"/>
        <v>2.8541510810678616</v>
      </c>
      <c r="X164">
        <f t="shared" si="63"/>
        <v>2.8811956092405366</v>
      </c>
      <c r="Y164">
        <f t="shared" si="64"/>
        <v>7.363038473080738</v>
      </c>
      <c r="Z164">
        <f t="shared" si="65"/>
        <v>17.12490648640717</v>
      </c>
      <c r="AA164">
        <f t="shared" si="66"/>
        <v>18.640728465493442</v>
      </c>
      <c r="AB164">
        <f t="shared" si="75"/>
        <v>6.469789279738285</v>
      </c>
      <c r="AC164">
        <f t="shared" si="76"/>
        <v>2.6822986071899977</v>
      </c>
      <c r="AD164">
        <f t="shared" si="67"/>
        <v>2.7432544001633663</v>
      </c>
      <c r="AE164">
        <f t="shared" si="77"/>
        <v>7.35822745672603</v>
      </c>
    </row>
    <row r="165" spans="5:31" ht="13.5">
      <c r="E165">
        <f t="shared" si="78"/>
        <v>375</v>
      </c>
      <c r="F165">
        <f t="shared" si="68"/>
        <v>2356.2</v>
      </c>
      <c r="G165">
        <f t="shared" si="53"/>
        <v>0.7</v>
      </c>
      <c r="H165">
        <f t="shared" si="54"/>
        <v>6.217352063999999</v>
      </c>
      <c r="I165">
        <f t="shared" si="55"/>
        <v>0.13999999999999999</v>
      </c>
      <c r="J165">
        <f t="shared" si="56"/>
        <v>1.2434704127999998</v>
      </c>
      <c r="K165">
        <f t="shared" si="69"/>
        <v>1.251326762883701</v>
      </c>
      <c r="L165">
        <f t="shared" si="57"/>
        <v>5.84</v>
      </c>
      <c r="M165">
        <f t="shared" si="58"/>
        <v>7.460822476799999</v>
      </c>
      <c r="N165">
        <f t="shared" si="70"/>
        <v>9.474675299466682</v>
      </c>
      <c r="O165">
        <f t="shared" si="71"/>
        <v>7.571703555378415</v>
      </c>
      <c r="P165">
        <f t="shared" si="72"/>
        <v>5.277225701108136</v>
      </c>
      <c r="R165">
        <f t="shared" si="59"/>
        <v>2.177953895671579</v>
      </c>
      <c r="S165">
        <f t="shared" si="60"/>
        <v>10.86086790768948</v>
      </c>
      <c r="T165">
        <f t="shared" si="73"/>
        <v>2.8779538956715793</v>
      </c>
      <c r="U165">
        <f t="shared" si="74"/>
        <v>17.078219971689478</v>
      </c>
      <c r="V165">
        <f t="shared" si="61"/>
        <v>0.5755907791343159</v>
      </c>
      <c r="W165">
        <f t="shared" si="62"/>
        <v>3.415643994337896</v>
      </c>
      <c r="X165">
        <f t="shared" si="63"/>
        <v>3.4638026273275133</v>
      </c>
      <c r="Y165">
        <f t="shared" si="64"/>
        <v>8.453544674805896</v>
      </c>
      <c r="Z165">
        <f t="shared" si="65"/>
        <v>20.493863966027376</v>
      </c>
      <c r="AA165">
        <f t="shared" si="66"/>
        <v>22.168916929497804</v>
      </c>
      <c r="AB165">
        <f t="shared" si="75"/>
        <v>6.400167479115912</v>
      </c>
      <c r="AC165">
        <f t="shared" si="76"/>
        <v>2.2554101383938314</v>
      </c>
      <c r="AD165">
        <f t="shared" si="67"/>
        <v>3.5935658835234223</v>
      </c>
      <c r="AE165">
        <f t="shared" si="77"/>
        <v>8.104964926684913</v>
      </c>
    </row>
    <row r="166" spans="5:31" ht="13.5">
      <c r="E166">
        <f t="shared" si="78"/>
        <v>377.5</v>
      </c>
      <c r="F166">
        <f t="shared" si="68"/>
        <v>2371.908</v>
      </c>
      <c r="G166">
        <f t="shared" si="53"/>
        <v>0.7</v>
      </c>
      <c r="H166">
        <f t="shared" si="54"/>
        <v>6.263851072847682</v>
      </c>
      <c r="I166">
        <f t="shared" si="55"/>
        <v>0.13999999999999999</v>
      </c>
      <c r="J166">
        <f t="shared" si="56"/>
        <v>1.2527702145695365</v>
      </c>
      <c r="K166">
        <f t="shared" si="69"/>
        <v>1.26056860603166</v>
      </c>
      <c r="L166">
        <f t="shared" si="57"/>
        <v>5.84</v>
      </c>
      <c r="M166">
        <f t="shared" si="58"/>
        <v>7.51662128741722</v>
      </c>
      <c r="N166">
        <f t="shared" si="70"/>
        <v>9.518676146316446</v>
      </c>
      <c r="O166">
        <f t="shared" si="71"/>
        <v>7.551097259419911</v>
      </c>
      <c r="P166">
        <f t="shared" si="72"/>
        <v>5.252831300427117</v>
      </c>
      <c r="R166">
        <f t="shared" si="59"/>
        <v>4.629711609294358</v>
      </c>
      <c r="S166">
        <f t="shared" si="60"/>
        <v>15.841544476982081</v>
      </c>
      <c r="T166">
        <f t="shared" si="73"/>
        <v>5.329711609294359</v>
      </c>
      <c r="U166">
        <f t="shared" si="74"/>
        <v>22.105395549829765</v>
      </c>
      <c r="V166">
        <f t="shared" si="61"/>
        <v>1.0659423218588717</v>
      </c>
      <c r="W166">
        <f t="shared" si="62"/>
        <v>4.421079109965953</v>
      </c>
      <c r="X166">
        <f t="shared" si="63"/>
        <v>4.547765773443838</v>
      </c>
      <c r="Y166">
        <f t="shared" si="64"/>
        <v>11.39565393115323</v>
      </c>
      <c r="Z166">
        <f t="shared" si="65"/>
        <v>26.52647465979572</v>
      </c>
      <c r="AA166">
        <f t="shared" si="66"/>
        <v>28.870656147642237</v>
      </c>
      <c r="AB166">
        <f t="shared" si="75"/>
        <v>6.348316423028899</v>
      </c>
      <c r="AC166">
        <f t="shared" si="76"/>
        <v>1.7318622668048824</v>
      </c>
      <c r="AD166">
        <f t="shared" si="67"/>
        <v>5.239359998426601</v>
      </c>
      <c r="AE166">
        <f t="shared" si="77"/>
        <v>9.07384988348192</v>
      </c>
    </row>
    <row r="167" spans="5:31" ht="13.5">
      <c r="E167">
        <f t="shared" si="78"/>
        <v>380</v>
      </c>
      <c r="F167">
        <f t="shared" si="68"/>
        <v>2387.616</v>
      </c>
      <c r="G167">
        <f t="shared" si="53"/>
        <v>0.7</v>
      </c>
      <c r="H167">
        <f t="shared" si="54"/>
        <v>6.310316968421053</v>
      </c>
      <c r="I167">
        <f t="shared" si="55"/>
        <v>0.13999999999999999</v>
      </c>
      <c r="J167">
        <f t="shared" si="56"/>
        <v>1.2620633936842105</v>
      </c>
      <c r="K167">
        <f t="shared" si="69"/>
        <v>1.2698047132050292</v>
      </c>
      <c r="L167">
        <f t="shared" si="57"/>
        <v>5.84</v>
      </c>
      <c r="M167">
        <f t="shared" si="58"/>
        <v>7.572380362105263</v>
      </c>
      <c r="N167">
        <f t="shared" si="70"/>
        <v>9.562768654965852</v>
      </c>
      <c r="O167">
        <f t="shared" si="71"/>
        <v>7.530897117895481</v>
      </c>
      <c r="P167">
        <f t="shared" si="72"/>
        <v>5.228611273999135</v>
      </c>
      <c r="R167">
        <f t="shared" si="59"/>
        <v>14.986255240411527</v>
      </c>
      <c r="S167">
        <f t="shared" si="60"/>
        <v>26.07867993685145</v>
      </c>
      <c r="T167">
        <f t="shared" si="73"/>
        <v>15.686255240411526</v>
      </c>
      <c r="U167">
        <f t="shared" si="74"/>
        <v>32.388996905272506</v>
      </c>
      <c r="V167">
        <f t="shared" si="61"/>
        <v>3.1372510480823053</v>
      </c>
      <c r="W167">
        <f t="shared" si="62"/>
        <v>6.477799381054501</v>
      </c>
      <c r="X167">
        <f t="shared" si="63"/>
        <v>7.197515471319503</v>
      </c>
      <c r="Y167">
        <f t="shared" si="64"/>
        <v>23.82350628849383</v>
      </c>
      <c r="Z167">
        <f t="shared" si="65"/>
        <v>38.866796286327</v>
      </c>
      <c r="AA167">
        <f t="shared" si="66"/>
        <v>45.58713969356651</v>
      </c>
      <c r="AB167">
        <f t="shared" si="75"/>
        <v>6.333732782544354</v>
      </c>
      <c r="AC167">
        <f t="shared" si="76"/>
        <v>1.0968005524386135</v>
      </c>
      <c r="AD167">
        <f t="shared" si="67"/>
        <v>9.42644272278314</v>
      </c>
      <c r="AE167">
        <f t="shared" si="77"/>
        <v>10.338927585879496</v>
      </c>
    </row>
    <row r="168" spans="5:31" ht="13.5">
      <c r="E168">
        <f t="shared" si="78"/>
        <v>382.5</v>
      </c>
      <c r="F168">
        <f t="shared" si="68"/>
        <v>2403.324</v>
      </c>
      <c r="G168">
        <f t="shared" si="53"/>
        <v>0.7</v>
      </c>
      <c r="H168">
        <f t="shared" si="54"/>
        <v>6.3567504</v>
      </c>
      <c r="I168">
        <f t="shared" si="55"/>
        <v>0.13999999999999999</v>
      </c>
      <c r="J168">
        <f t="shared" si="56"/>
        <v>1.27135008</v>
      </c>
      <c r="K168">
        <f t="shared" si="69"/>
        <v>1.2790351933844535</v>
      </c>
      <c r="L168">
        <f t="shared" si="57"/>
        <v>5.84</v>
      </c>
      <c r="M168">
        <f t="shared" si="58"/>
        <v>7.62810048</v>
      </c>
      <c r="N168">
        <f t="shared" si="70"/>
        <v>9.606951490091756</v>
      </c>
      <c r="O168">
        <f t="shared" si="71"/>
        <v>7.511092376333143</v>
      </c>
      <c r="P168">
        <f t="shared" si="72"/>
        <v>5.204564637551059</v>
      </c>
      <c r="R168">
        <f t="shared" si="59"/>
        <v>60.88418404576224</v>
      </c>
      <c r="S168">
        <f t="shared" si="60"/>
        <v>-0.038136521529500665</v>
      </c>
      <c r="T168">
        <f t="shared" si="73"/>
        <v>61.58418404576224</v>
      </c>
      <c r="U168">
        <f t="shared" si="74"/>
        <v>6.318613878470499</v>
      </c>
      <c r="V168">
        <f t="shared" si="61"/>
        <v>12.316836809152448</v>
      </c>
      <c r="W168">
        <f t="shared" si="62"/>
        <v>1.2637227756940999</v>
      </c>
      <c r="X168">
        <f t="shared" si="63"/>
        <v>12.381496849618008</v>
      </c>
      <c r="Y168">
        <f t="shared" si="64"/>
        <v>78.90102085491469</v>
      </c>
      <c r="Z168">
        <f t="shared" si="65"/>
        <v>7.5823366541646</v>
      </c>
      <c r="AA168">
        <f t="shared" si="66"/>
        <v>79.26451236893324</v>
      </c>
      <c r="AB168">
        <f t="shared" si="75"/>
        <v>6.401852161467755</v>
      </c>
      <c r="AC168">
        <f t="shared" si="76"/>
        <v>0.6307993136610387</v>
      </c>
      <c r="AD168">
        <f t="shared" si="67"/>
        <v>18.999996262326658</v>
      </c>
      <c r="AE168">
        <f t="shared" si="77"/>
        <v>11.985184601837956</v>
      </c>
    </row>
    <row r="169" spans="5:31" ht="13.5">
      <c r="E169">
        <f t="shared" si="78"/>
        <v>385</v>
      </c>
      <c r="F169">
        <f t="shared" si="68"/>
        <v>2419.032</v>
      </c>
      <c r="G169">
        <f t="shared" si="53"/>
        <v>0.7</v>
      </c>
      <c r="H169">
        <f t="shared" si="54"/>
        <v>6.403152</v>
      </c>
      <c r="I169">
        <f t="shared" si="55"/>
        <v>0.13999999999999999</v>
      </c>
      <c r="J169">
        <f t="shared" si="56"/>
        <v>1.2806304000000002</v>
      </c>
      <c r="K169">
        <f t="shared" si="69"/>
        <v>1.2882601528434234</v>
      </c>
      <c r="L169">
        <f t="shared" si="57"/>
        <v>5.84</v>
      </c>
      <c r="M169">
        <f t="shared" si="58"/>
        <v>7.683782400000001</v>
      </c>
      <c r="N169">
        <f t="shared" si="70"/>
        <v>9.651223340621113</v>
      </c>
      <c r="O169">
        <f t="shared" si="71"/>
        <v>7.491672640280859</v>
      </c>
      <c r="P169">
        <f t="shared" si="72"/>
        <v>5.180690388704879</v>
      </c>
      <c r="R169">
        <f t="shared" si="59"/>
        <v>14.9701390757561</v>
      </c>
      <c r="S169">
        <f t="shared" si="60"/>
        <v>-26.06906963146659</v>
      </c>
      <c r="T169">
        <f t="shared" si="73"/>
        <v>15.670139075756099</v>
      </c>
      <c r="U169">
        <f t="shared" si="74"/>
        <v>-19.66591763146659</v>
      </c>
      <c r="V169">
        <f t="shared" si="61"/>
        <v>3.13402781515122</v>
      </c>
      <c r="W169">
        <f t="shared" si="62"/>
        <v>-3.9331835262933184</v>
      </c>
      <c r="X169">
        <f t="shared" si="63"/>
        <v>5.029121493625569</v>
      </c>
      <c r="Y169">
        <f t="shared" si="64"/>
        <v>23.804166890907318</v>
      </c>
      <c r="Z169">
        <f t="shared" si="65"/>
        <v>-23.59910115775991</v>
      </c>
      <c r="AA169">
        <f t="shared" si="66"/>
        <v>33.51948592720887</v>
      </c>
      <c r="AB169">
        <f t="shared" si="75"/>
        <v>6.665077781416684</v>
      </c>
      <c r="AC169">
        <f t="shared" si="76"/>
        <v>1.4916696547369588</v>
      </c>
      <c r="AD169">
        <f t="shared" si="67"/>
        <v>9.421372778169955</v>
      </c>
      <c r="AE169">
        <f t="shared" si="77"/>
        <v>14.05357587916096</v>
      </c>
    </row>
    <row r="170" spans="5:31" ht="13.5">
      <c r="E170">
        <f t="shared" si="78"/>
        <v>387.5</v>
      </c>
      <c r="F170">
        <f t="shared" si="68"/>
        <v>2434.74</v>
      </c>
      <c r="G170">
        <f t="shared" si="53"/>
        <v>0.7</v>
      </c>
      <c r="H170">
        <f t="shared" si="54"/>
        <v>6.449522384516128</v>
      </c>
      <c r="I170">
        <f t="shared" si="55"/>
        <v>0.13999999999999999</v>
      </c>
      <c r="J170">
        <f t="shared" si="56"/>
        <v>1.2899044769032257</v>
      </c>
      <c r="K170">
        <f t="shared" si="69"/>
        <v>1.2974796952303278</v>
      </c>
      <c r="L170">
        <f t="shared" si="57"/>
        <v>5.84</v>
      </c>
      <c r="M170">
        <f t="shared" si="58"/>
        <v>7.739426861419354</v>
      </c>
      <c r="N170">
        <f t="shared" si="70"/>
        <v>9.69558291920911</v>
      </c>
      <c r="O170">
        <f t="shared" si="71"/>
        <v>7.472627860652537</v>
      </c>
      <c r="P170">
        <f t="shared" si="72"/>
        <v>5.156987508295026</v>
      </c>
      <c r="R170">
        <f t="shared" si="59"/>
        <v>4.626686518992946</v>
      </c>
      <c r="S170">
        <f t="shared" si="60"/>
        <v>-15.836598196416446</v>
      </c>
      <c r="T170">
        <f t="shared" si="73"/>
        <v>5.326686518992946</v>
      </c>
      <c r="U170">
        <f t="shared" si="74"/>
        <v>-9.387075811900317</v>
      </c>
      <c r="V170">
        <f t="shared" si="61"/>
        <v>1.0653373037985892</v>
      </c>
      <c r="W170">
        <f t="shared" si="62"/>
        <v>-1.8774151623800635</v>
      </c>
      <c r="X170">
        <f t="shared" si="63"/>
        <v>2.158617905697858</v>
      </c>
      <c r="Y170">
        <f t="shared" si="64"/>
        <v>11.392023822791534</v>
      </c>
      <c r="Z170">
        <f t="shared" si="65"/>
        <v>-11.264490974280381</v>
      </c>
      <c r="AA170">
        <f t="shared" si="66"/>
        <v>16.02082905747059</v>
      </c>
      <c r="AB170">
        <f t="shared" si="75"/>
        <v>7.421799390796412</v>
      </c>
      <c r="AC170">
        <f t="shared" si="76"/>
        <v>3.120937113843354</v>
      </c>
      <c r="AD170">
        <f t="shared" si="67"/>
        <v>5.2376479990242455</v>
      </c>
      <c r="AE170">
        <f t="shared" si="77"/>
        <v>16.346370029402145</v>
      </c>
    </row>
    <row r="171" spans="5:31" ht="13.5">
      <c r="E171">
        <f t="shared" si="78"/>
        <v>390</v>
      </c>
      <c r="F171">
        <f t="shared" si="68"/>
        <v>2450.448</v>
      </c>
      <c r="G171">
        <f t="shared" si="53"/>
        <v>0.7</v>
      </c>
      <c r="H171">
        <f t="shared" si="54"/>
        <v>6.495862153846154</v>
      </c>
      <c r="I171">
        <f t="shared" si="55"/>
        <v>0.13999999999999999</v>
      </c>
      <c r="J171">
        <f t="shared" si="56"/>
        <v>1.299172430769231</v>
      </c>
      <c r="K171">
        <f t="shared" si="69"/>
        <v>1.3066939216476183</v>
      </c>
      <c r="L171">
        <f t="shared" si="57"/>
        <v>5.84</v>
      </c>
      <c r="M171">
        <f t="shared" si="58"/>
        <v>7.795034584615386</v>
      </c>
      <c r="N171">
        <f t="shared" si="70"/>
        <v>9.740028961730554</v>
      </c>
      <c r="O171">
        <f t="shared" si="71"/>
        <v>7.45394831977889</v>
      </c>
      <c r="P171">
        <f t="shared" si="72"/>
        <v>5.133454961628398</v>
      </c>
      <c r="R171">
        <f t="shared" si="59"/>
        <v>2.1769780939297605</v>
      </c>
      <c r="S171">
        <f t="shared" si="60"/>
        <v>-10.858320577746335</v>
      </c>
      <c r="T171">
        <f t="shared" si="73"/>
        <v>2.8769780939297602</v>
      </c>
      <c r="U171">
        <f t="shared" si="74"/>
        <v>-4.362458423900181</v>
      </c>
      <c r="V171">
        <f t="shared" si="61"/>
        <v>0.575395618785952</v>
      </c>
      <c r="W171">
        <f t="shared" si="62"/>
        <v>-0.8724916847800361</v>
      </c>
      <c r="X171">
        <f t="shared" si="63"/>
        <v>1.045142027730382</v>
      </c>
      <c r="Y171">
        <f t="shared" si="64"/>
        <v>8.452373712715712</v>
      </c>
      <c r="Z171">
        <f t="shared" si="65"/>
        <v>-5.234950108680216</v>
      </c>
      <c r="AA171">
        <f t="shared" si="66"/>
        <v>9.94219915409959</v>
      </c>
      <c r="AB171">
        <f t="shared" si="75"/>
        <v>9.512773278948462</v>
      </c>
      <c r="AC171">
        <f t="shared" si="76"/>
        <v>5.029068440998074</v>
      </c>
      <c r="AD171">
        <f t="shared" si="67"/>
        <v>3.592760769899323</v>
      </c>
      <c r="AE171">
        <f t="shared" si="77"/>
        <v>18.06823980395663</v>
      </c>
    </row>
    <row r="172" spans="5:31" ht="13.5">
      <c r="E172">
        <f t="shared" si="78"/>
        <v>392.5</v>
      </c>
      <c r="F172">
        <f t="shared" si="68"/>
        <v>2466.156</v>
      </c>
      <c r="G172">
        <f t="shared" si="53"/>
        <v>0.7</v>
      </c>
      <c r="H172">
        <f t="shared" si="54"/>
        <v>6.542171892993631</v>
      </c>
      <c r="I172">
        <f t="shared" si="55"/>
        <v>0.13999999999999999</v>
      </c>
      <c r="J172">
        <f t="shared" si="56"/>
        <v>1.3084343785987262</v>
      </c>
      <c r="K172">
        <f t="shared" si="69"/>
        <v>1.3159029307281882</v>
      </c>
      <c r="L172">
        <f t="shared" si="57"/>
        <v>5.84</v>
      </c>
      <c r="M172">
        <f t="shared" si="58"/>
        <v>7.8506062715923575</v>
      </c>
      <c r="N172">
        <f t="shared" si="70"/>
        <v>9.784560226784096</v>
      </c>
      <c r="O172">
        <f t="shared" si="71"/>
        <v>7.435624618124045</v>
      </c>
      <c r="P172">
        <f t="shared" si="72"/>
        <v>5.110091699689355</v>
      </c>
      <c r="R172">
        <f t="shared" si="59"/>
        <v>1.2687746022566557</v>
      </c>
      <c r="S172">
        <f t="shared" si="60"/>
        <v>-8.098404019767761</v>
      </c>
      <c r="T172">
        <f t="shared" si="73"/>
        <v>1.9687746022566557</v>
      </c>
      <c r="U172">
        <f t="shared" si="74"/>
        <v>-1.5562321267741304</v>
      </c>
      <c r="V172">
        <f t="shared" si="61"/>
        <v>0.39375492045133115</v>
      </c>
      <c r="W172">
        <f t="shared" si="62"/>
        <v>-0.31124642535482605</v>
      </c>
      <c r="X172">
        <f t="shared" si="63"/>
        <v>0.5019136127619885</v>
      </c>
      <c r="Y172">
        <f t="shared" si="64"/>
        <v>7.362529522707987</v>
      </c>
      <c r="Z172">
        <f t="shared" si="65"/>
        <v>-1.8674785521289563</v>
      </c>
      <c r="AA172">
        <f t="shared" si="66"/>
        <v>7.59567752839787</v>
      </c>
      <c r="AB172">
        <f t="shared" si="75"/>
        <v>15.133435984331035</v>
      </c>
      <c r="AC172">
        <f t="shared" si="76"/>
        <v>6.582691249472558</v>
      </c>
      <c r="AD172">
        <f t="shared" si="67"/>
        <v>2.7427960082601723</v>
      </c>
      <c r="AE172">
        <f t="shared" si="77"/>
        <v>18.054979282662497</v>
      </c>
    </row>
    <row r="173" spans="5:31" ht="13.5">
      <c r="E173">
        <f t="shared" si="78"/>
        <v>395</v>
      </c>
      <c r="F173">
        <f t="shared" si="68"/>
        <v>2481.864</v>
      </c>
      <c r="G173">
        <f t="shared" si="53"/>
        <v>0.7</v>
      </c>
      <c r="H173">
        <f t="shared" si="54"/>
        <v>6.588452172151898</v>
      </c>
      <c r="I173">
        <f t="shared" si="55"/>
        <v>0.13999999999999999</v>
      </c>
      <c r="J173">
        <f t="shared" si="56"/>
        <v>1.3176904344303797</v>
      </c>
      <c r="K173">
        <f t="shared" si="69"/>
        <v>1.325106818709089</v>
      </c>
      <c r="L173">
        <f t="shared" si="57"/>
        <v>5.84</v>
      </c>
      <c r="M173">
        <f t="shared" si="58"/>
        <v>7.906142606582279</v>
      </c>
      <c r="N173">
        <f t="shared" si="70"/>
        <v>9.829175495208926</v>
      </c>
      <c r="O173">
        <f t="shared" si="71"/>
        <v>7.417647661631119</v>
      </c>
      <c r="P173">
        <f t="shared" si="72"/>
        <v>5.086896660291771</v>
      </c>
      <c r="R173">
        <f t="shared" si="59"/>
        <v>0.8393703271994427</v>
      </c>
      <c r="S173">
        <f t="shared" si="60"/>
        <v>-6.346103846428914</v>
      </c>
      <c r="T173">
        <f t="shared" si="73"/>
        <v>1.5393703271994426</v>
      </c>
      <c r="U173">
        <f t="shared" si="74"/>
        <v>0.24234832572298437</v>
      </c>
      <c r="V173">
        <f t="shared" si="61"/>
        <v>0.3078740654398885</v>
      </c>
      <c r="W173">
        <f t="shared" si="62"/>
        <v>0.04846966514459687</v>
      </c>
      <c r="X173">
        <f t="shared" si="63"/>
        <v>0.31166608511308075</v>
      </c>
      <c r="Y173">
        <f t="shared" si="64"/>
        <v>6.847244392639331</v>
      </c>
      <c r="Z173">
        <f t="shared" si="65"/>
        <v>0.2908179908675812</v>
      </c>
      <c r="AA173">
        <f t="shared" si="66"/>
        <v>6.853417459657847</v>
      </c>
      <c r="AB173">
        <f t="shared" si="75"/>
        <v>21.989615768335028</v>
      </c>
      <c r="AC173">
        <f t="shared" si="76"/>
        <v>7.295630288731342</v>
      </c>
      <c r="AD173">
        <f t="shared" si="67"/>
        <v>2.2308895882752493</v>
      </c>
      <c r="AE173">
        <f t="shared" si="77"/>
        <v>16.275745651036303</v>
      </c>
    </row>
    <row r="174" spans="5:31" ht="13.5">
      <c r="E174">
        <f t="shared" si="78"/>
        <v>397.5</v>
      </c>
      <c r="F174">
        <f t="shared" si="68"/>
        <v>2497.572</v>
      </c>
      <c r="G174">
        <f t="shared" si="53"/>
        <v>0.7</v>
      </c>
      <c r="H174">
        <f t="shared" si="54"/>
        <v>6.634703547169812</v>
      </c>
      <c r="I174">
        <f t="shared" si="55"/>
        <v>0.13999999999999999</v>
      </c>
      <c r="J174">
        <f t="shared" si="56"/>
        <v>1.3269407094339623</v>
      </c>
      <c r="K174">
        <f t="shared" si="69"/>
        <v>1.3343056795026795</v>
      </c>
      <c r="L174">
        <f t="shared" si="57"/>
        <v>5.84</v>
      </c>
      <c r="M174">
        <f t="shared" si="58"/>
        <v>7.9616442566037735</v>
      </c>
      <c r="N174">
        <f t="shared" si="70"/>
        <v>9.87387356961349</v>
      </c>
      <c r="O174">
        <f t="shared" si="71"/>
        <v>7.4000086496623965</v>
      </c>
      <c r="P174">
        <f t="shared" si="72"/>
        <v>5.063868769180243</v>
      </c>
      <c r="R174">
        <f t="shared" si="59"/>
        <v>0.6041408526078803</v>
      </c>
      <c r="S174">
        <f t="shared" si="60"/>
        <v>-5.123588359850819</v>
      </c>
      <c r="T174">
        <f t="shared" si="73"/>
        <v>1.3041408526078802</v>
      </c>
      <c r="U174">
        <f t="shared" si="74"/>
        <v>1.5111151873189925</v>
      </c>
      <c r="V174">
        <f t="shared" si="61"/>
        <v>0.26082817052157603</v>
      </c>
      <c r="W174">
        <f t="shared" si="62"/>
        <v>0.3022230374637985</v>
      </c>
      <c r="X174">
        <f t="shared" si="63"/>
        <v>0.3992118471582186</v>
      </c>
      <c r="Y174">
        <f t="shared" si="64"/>
        <v>6.564969023129456</v>
      </c>
      <c r="Z174">
        <f t="shared" si="65"/>
        <v>1.8133382247827912</v>
      </c>
      <c r="AA174">
        <f t="shared" si="66"/>
        <v>6.8108012591843945</v>
      </c>
      <c r="AB174">
        <f t="shared" si="75"/>
        <v>17.060619086499923</v>
      </c>
      <c r="AC174">
        <f t="shared" si="76"/>
        <v>7.34128013683776</v>
      </c>
      <c r="AD174">
        <f t="shared" si="67"/>
        <v>1.8926502765007938</v>
      </c>
      <c r="AE174">
        <f t="shared" si="77"/>
        <v>13.894475880855772</v>
      </c>
    </row>
    <row r="175" spans="5:31" ht="13.5">
      <c r="E175">
        <f t="shared" si="78"/>
        <v>400</v>
      </c>
      <c r="F175">
        <f t="shared" si="68"/>
        <v>2513.2799999999997</v>
      </c>
      <c r="G175">
        <f t="shared" si="53"/>
        <v>0.7</v>
      </c>
      <c r="H175">
        <f t="shared" si="54"/>
        <v>6.680926559999999</v>
      </c>
      <c r="I175">
        <f t="shared" si="55"/>
        <v>0.13999999999999999</v>
      </c>
      <c r="J175">
        <f t="shared" si="56"/>
        <v>1.3361853119999998</v>
      </c>
      <c r="K175">
        <f t="shared" si="69"/>
        <v>1.3434996047653072</v>
      </c>
      <c r="L175">
        <f t="shared" si="57"/>
        <v>5.84</v>
      </c>
      <c r="M175">
        <f t="shared" si="58"/>
        <v>8.017111872</v>
      </c>
      <c r="N175">
        <f t="shared" si="70"/>
        <v>9.918653273915936</v>
      </c>
      <c r="O175">
        <f t="shared" si="71"/>
        <v>7.382699063501848</v>
      </c>
      <c r="P175">
        <f t="shared" si="72"/>
        <v>5.04100694108241</v>
      </c>
      <c r="R175">
        <f t="shared" si="59"/>
        <v>0.46210999243847756</v>
      </c>
      <c r="S175">
        <f t="shared" si="60"/>
        <v>-4.210844054980118</v>
      </c>
      <c r="T175">
        <f t="shared" si="73"/>
        <v>1.1621099924384775</v>
      </c>
      <c r="U175">
        <f t="shared" si="74"/>
        <v>2.4700825050198807</v>
      </c>
      <c r="V175">
        <f t="shared" si="61"/>
        <v>0.23242199848769549</v>
      </c>
      <c r="W175">
        <f t="shared" si="62"/>
        <v>0.49401650100397615</v>
      </c>
      <c r="X175">
        <f t="shared" si="63"/>
        <v>0.5459599698194235</v>
      </c>
      <c r="Y175">
        <f t="shared" si="64"/>
        <v>6.394531990926173</v>
      </c>
      <c r="Z175">
        <f t="shared" si="65"/>
        <v>2.964099006023857</v>
      </c>
      <c r="AA175">
        <f t="shared" si="66"/>
        <v>7.048114804718341</v>
      </c>
      <c r="AB175">
        <f t="shared" si="75"/>
        <v>12.909581643961017</v>
      </c>
      <c r="AC175">
        <f t="shared" si="76"/>
        <v>7.094095568154996</v>
      </c>
      <c r="AD175">
        <f t="shared" si="67"/>
        <v>1.6552894621083036</v>
      </c>
      <c r="AE175">
        <f t="shared" si="77"/>
        <v>11.742781637156185</v>
      </c>
    </row>
    <row r="176" spans="5:31" ht="13.5">
      <c r="E176">
        <f t="shared" si="78"/>
        <v>402.5</v>
      </c>
      <c r="F176">
        <f t="shared" si="68"/>
        <v>2528.988</v>
      </c>
      <c r="G176">
        <f t="shared" si="53"/>
        <v>0.7</v>
      </c>
      <c r="H176">
        <f t="shared" si="54"/>
        <v>6.7271217391304345</v>
      </c>
      <c r="I176">
        <f t="shared" si="55"/>
        <v>0.13999999999999999</v>
      </c>
      <c r="J176">
        <f t="shared" si="56"/>
        <v>1.345424347826087</v>
      </c>
      <c r="K176">
        <f t="shared" si="69"/>
        <v>1.3526886839636278</v>
      </c>
      <c r="L176">
        <f t="shared" si="57"/>
        <v>5.84</v>
      </c>
      <c r="M176">
        <f t="shared" si="58"/>
        <v>8.072546086956521</v>
      </c>
      <c r="N176">
        <f t="shared" si="70"/>
        <v>9.963513452895873</v>
      </c>
      <c r="O176">
        <f t="shared" si="71"/>
        <v>7.365710655389632</v>
      </c>
      <c r="P176">
        <f t="shared" si="72"/>
        <v>5.01831008071431</v>
      </c>
      <c r="R176">
        <f t="shared" si="59"/>
        <v>0.37033251474084883</v>
      </c>
      <c r="S176">
        <f t="shared" si="60"/>
        <v>-3.4934695389304373</v>
      </c>
      <c r="T176">
        <f t="shared" si="73"/>
        <v>1.0703325147408487</v>
      </c>
      <c r="U176">
        <f t="shared" si="74"/>
        <v>3.233652200199997</v>
      </c>
      <c r="V176">
        <f t="shared" si="61"/>
        <v>0.21406650294816973</v>
      </c>
      <c r="W176">
        <f t="shared" si="62"/>
        <v>0.6467304400399995</v>
      </c>
      <c r="X176">
        <f t="shared" si="63"/>
        <v>0.6812376455825017</v>
      </c>
      <c r="Y176">
        <f t="shared" si="64"/>
        <v>6.284399017689019</v>
      </c>
      <c r="Z176">
        <f t="shared" si="65"/>
        <v>3.880382640239997</v>
      </c>
      <c r="AA176">
        <f t="shared" si="66"/>
        <v>7.385867616482618</v>
      </c>
      <c r="AB176">
        <f t="shared" si="75"/>
        <v>10.841837153857272</v>
      </c>
      <c r="AC176">
        <f t="shared" si="76"/>
        <v>6.769685377032464</v>
      </c>
      <c r="AD176">
        <f t="shared" si="67"/>
        <v>1.4818259385091814</v>
      </c>
      <c r="AE176">
        <f t="shared" si="77"/>
        <v>10.031495387233013</v>
      </c>
    </row>
    <row r="177" spans="5:31" ht="13.5">
      <c r="E177">
        <f t="shared" si="78"/>
        <v>405</v>
      </c>
      <c r="F177">
        <f t="shared" si="68"/>
        <v>2544.696</v>
      </c>
      <c r="G177">
        <f t="shared" si="53"/>
        <v>0.7</v>
      </c>
      <c r="H177">
        <f t="shared" si="54"/>
        <v>6.7732896</v>
      </c>
      <c r="I177">
        <f t="shared" si="55"/>
        <v>0.13999999999999999</v>
      </c>
      <c r="J177">
        <f t="shared" si="56"/>
        <v>1.35465792</v>
      </c>
      <c r="K177">
        <f t="shared" si="69"/>
        <v>1.3618730044386393</v>
      </c>
      <c r="L177">
        <f t="shared" si="57"/>
        <v>5.84</v>
      </c>
      <c r="M177">
        <f t="shared" si="58"/>
        <v>8.12794752</v>
      </c>
      <c r="N177">
        <f t="shared" si="70"/>
        <v>10.00845297175713</v>
      </c>
      <c r="O177">
        <f t="shared" si="71"/>
        <v>7.349035438060239</v>
      </c>
      <c r="P177">
        <f t="shared" si="72"/>
        <v>4.995777083740622</v>
      </c>
      <c r="R177">
        <f t="shared" si="59"/>
        <v>0.30808595011035406</v>
      </c>
      <c r="S177">
        <f t="shared" si="60"/>
        <v>-2.9062394426883054</v>
      </c>
      <c r="T177">
        <f t="shared" si="73"/>
        <v>1.008085950110354</v>
      </c>
      <c r="U177">
        <f t="shared" si="74"/>
        <v>3.8670501573116947</v>
      </c>
      <c r="V177">
        <f t="shared" si="61"/>
        <v>0.20161719002207082</v>
      </c>
      <c r="W177">
        <f t="shared" si="62"/>
        <v>0.7734100314623389</v>
      </c>
      <c r="X177">
        <f t="shared" si="63"/>
        <v>0.7992575104926896</v>
      </c>
      <c r="Y177">
        <f t="shared" si="64"/>
        <v>6.209703140132425</v>
      </c>
      <c r="Z177">
        <f t="shared" si="65"/>
        <v>4.640460188774034</v>
      </c>
      <c r="AA177">
        <f t="shared" si="66"/>
        <v>7.752050299899198</v>
      </c>
      <c r="AB177">
        <f t="shared" si="75"/>
        <v>9.69906469207974</v>
      </c>
      <c r="AC177">
        <f t="shared" si="76"/>
        <v>6.449906549322851</v>
      </c>
      <c r="AD177">
        <f t="shared" si="67"/>
        <v>1.3515658723512554</v>
      </c>
      <c r="AE177">
        <f t="shared" si="77"/>
        <v>8.717473571919614</v>
      </c>
    </row>
    <row r="178" spans="5:31" ht="13.5">
      <c r="E178">
        <f t="shared" si="78"/>
        <v>407.5</v>
      </c>
      <c r="F178">
        <f t="shared" si="68"/>
        <v>2560.404</v>
      </c>
      <c r="G178">
        <f t="shared" si="53"/>
        <v>0.7</v>
      </c>
      <c r="H178">
        <f t="shared" si="54"/>
        <v>6.819430645398773</v>
      </c>
      <c r="I178">
        <f t="shared" si="55"/>
        <v>0.13999999999999999</v>
      </c>
      <c r="J178">
        <f t="shared" si="56"/>
        <v>1.3638861290797546</v>
      </c>
      <c r="K178">
        <f t="shared" si="69"/>
        <v>1.3710526514675347</v>
      </c>
      <c r="L178">
        <f t="shared" si="57"/>
        <v>5.84</v>
      </c>
      <c r="M178">
        <f t="shared" si="58"/>
        <v>8.183316774478527</v>
      </c>
      <c r="N178">
        <f t="shared" si="70"/>
        <v>10.053470715701202</v>
      </c>
      <c r="O178">
        <f t="shared" si="71"/>
        <v>7.3326656747574654</v>
      </c>
      <c r="P178">
        <f t="shared" si="72"/>
        <v>4.973406837691538</v>
      </c>
      <c r="R178">
        <f t="shared" si="59"/>
        <v>0.26440180067437297</v>
      </c>
      <c r="S178">
        <f t="shared" si="60"/>
        <v>-2.4091894856560074</v>
      </c>
      <c r="T178">
        <f t="shared" si="73"/>
        <v>0.9644018006743729</v>
      </c>
      <c r="U178">
        <f t="shared" si="74"/>
        <v>4.410241159742766</v>
      </c>
      <c r="V178">
        <f t="shared" si="61"/>
        <v>0.19288036013487458</v>
      </c>
      <c r="W178">
        <f t="shared" si="62"/>
        <v>0.8820482319485532</v>
      </c>
      <c r="X178">
        <f t="shared" si="63"/>
        <v>0.9028908665001145</v>
      </c>
      <c r="Y178">
        <f t="shared" si="64"/>
        <v>6.157282160809247</v>
      </c>
      <c r="Z178">
        <f t="shared" si="65"/>
        <v>5.29228939169132</v>
      </c>
      <c r="AA178">
        <f t="shared" si="66"/>
        <v>8.119141002176786</v>
      </c>
      <c r="AB178">
        <f t="shared" si="75"/>
        <v>8.992383579700057</v>
      </c>
      <c r="AC178">
        <f t="shared" si="76"/>
        <v>6.158286940280348</v>
      </c>
      <c r="AD178">
        <f t="shared" si="67"/>
        <v>1.252084025555124</v>
      </c>
      <c r="AE178">
        <f t="shared" si="77"/>
        <v>7.710692702709766</v>
      </c>
    </row>
    <row r="179" spans="5:31" ht="13.5">
      <c r="E179">
        <f t="shared" si="78"/>
        <v>410</v>
      </c>
      <c r="F179">
        <f t="shared" si="68"/>
        <v>2576.112</v>
      </c>
      <c r="G179">
        <f t="shared" si="53"/>
        <v>0.7</v>
      </c>
      <c r="H179">
        <f t="shared" si="54"/>
        <v>6.8655453658536585</v>
      </c>
      <c r="I179">
        <f t="shared" si="55"/>
        <v>0.13999999999999999</v>
      </c>
      <c r="J179">
        <f t="shared" si="56"/>
        <v>1.3731090731707316</v>
      </c>
      <c r="K179">
        <f t="shared" si="69"/>
        <v>1.3802277083234438</v>
      </c>
      <c r="L179">
        <f t="shared" si="57"/>
        <v>5.84</v>
      </c>
      <c r="M179">
        <f t="shared" si="58"/>
        <v>8.23865443902439</v>
      </c>
      <c r="N179">
        <f t="shared" si="70"/>
        <v>10.098565589511031</v>
      </c>
      <c r="O179">
        <f t="shared" si="71"/>
        <v>7.31659386970119</v>
      </c>
      <c r="P179">
        <f t="shared" si="72"/>
        <v>4.951198222838</v>
      </c>
      <c r="R179">
        <f t="shared" si="59"/>
        <v>0.23305466406156267</v>
      </c>
      <c r="S179">
        <f t="shared" si="60"/>
        <v>-1.976349007118507</v>
      </c>
      <c r="T179">
        <f t="shared" si="73"/>
        <v>0.9330546640615627</v>
      </c>
      <c r="U179">
        <f t="shared" si="74"/>
        <v>4.889196358735152</v>
      </c>
      <c r="V179">
        <f t="shared" si="61"/>
        <v>0.18661093281231253</v>
      </c>
      <c r="W179">
        <f t="shared" si="62"/>
        <v>0.9778392717470303</v>
      </c>
      <c r="X179">
        <f t="shared" si="63"/>
        <v>0.9954864547626171</v>
      </c>
      <c r="Y179">
        <f t="shared" si="64"/>
        <v>6.119665596873875</v>
      </c>
      <c r="Z179">
        <f t="shared" si="65"/>
        <v>5.867035630482182</v>
      </c>
      <c r="AA179">
        <f t="shared" si="66"/>
        <v>8.477759969880553</v>
      </c>
      <c r="AB179">
        <f t="shared" si="75"/>
        <v>8.516198215777987</v>
      </c>
      <c r="AC179">
        <f t="shared" si="76"/>
        <v>5.897784341339929</v>
      </c>
      <c r="AD179">
        <f t="shared" si="67"/>
        <v>1.1755203988435563</v>
      </c>
      <c r="AE179">
        <f t="shared" si="77"/>
        <v>6.932965801225195</v>
      </c>
    </row>
    <row r="180" spans="5:31" ht="13.5">
      <c r="E180">
        <f t="shared" si="78"/>
        <v>412.5</v>
      </c>
      <c r="F180">
        <f t="shared" si="68"/>
        <v>2591.82</v>
      </c>
      <c r="G180">
        <f t="shared" si="53"/>
        <v>0.7</v>
      </c>
      <c r="H180">
        <f t="shared" si="54"/>
        <v>6.911634240000001</v>
      </c>
      <c r="I180">
        <f t="shared" si="55"/>
        <v>0.13999999999999999</v>
      </c>
      <c r="J180">
        <f t="shared" si="56"/>
        <v>1.3823268480000002</v>
      </c>
      <c r="K180">
        <f t="shared" si="69"/>
        <v>1.3893982563331566</v>
      </c>
      <c r="L180">
        <f t="shared" si="57"/>
        <v>5.84</v>
      </c>
      <c r="M180">
        <f t="shared" si="58"/>
        <v>8.293961088000001</v>
      </c>
      <c r="N180">
        <f t="shared" si="70"/>
        <v>10.14373651714486</v>
      </c>
      <c r="O180">
        <f t="shared" si="71"/>
        <v>7.3008127589822935</v>
      </c>
      <c r="P180">
        <f t="shared" si="72"/>
        <v>4.929150113026931</v>
      </c>
      <c r="R180">
        <f t="shared" si="59"/>
        <v>0.21031942276622895</v>
      </c>
      <c r="S180">
        <f t="shared" si="60"/>
        <v>-1.5899635399172443</v>
      </c>
      <c r="T180">
        <f t="shared" si="73"/>
        <v>0.9103194227662289</v>
      </c>
      <c r="U180">
        <f t="shared" si="74"/>
        <v>5.321670700082756</v>
      </c>
      <c r="V180">
        <f t="shared" si="61"/>
        <v>0.1820638845532458</v>
      </c>
      <c r="W180">
        <f t="shared" si="62"/>
        <v>1.0643341400165514</v>
      </c>
      <c r="X180">
        <f t="shared" si="63"/>
        <v>1.079793693102247</v>
      </c>
      <c r="Y180">
        <f t="shared" si="64"/>
        <v>6.092383307319475</v>
      </c>
      <c r="Z180">
        <f t="shared" si="65"/>
        <v>6.386004840099308</v>
      </c>
      <c r="AA180">
        <f t="shared" si="66"/>
        <v>8.825995251589294</v>
      </c>
      <c r="AB180">
        <f t="shared" si="75"/>
        <v>8.173779220947488</v>
      </c>
      <c r="AC180">
        <f t="shared" si="76"/>
        <v>5.665083491971799</v>
      </c>
      <c r="AD180">
        <f t="shared" si="67"/>
        <v>1.1167114292233715</v>
      </c>
      <c r="AE180">
        <f t="shared" si="77"/>
        <v>6.326263482989557</v>
      </c>
    </row>
    <row r="181" spans="5:31" ht="13.5">
      <c r="E181">
        <f t="shared" si="78"/>
        <v>415</v>
      </c>
      <c r="F181">
        <f t="shared" si="68"/>
        <v>2607.528</v>
      </c>
      <c r="G181">
        <f t="shared" si="53"/>
        <v>0.7</v>
      </c>
      <c r="H181">
        <f t="shared" si="54"/>
        <v>6.957697734939758</v>
      </c>
      <c r="I181">
        <f t="shared" si="55"/>
        <v>0.13999999999999999</v>
      </c>
      <c r="J181">
        <f t="shared" si="56"/>
        <v>1.3915395469879517</v>
      </c>
      <c r="K181">
        <f t="shared" si="69"/>
        <v>1.398564374932893</v>
      </c>
      <c r="L181">
        <f t="shared" si="57"/>
        <v>5.84</v>
      </c>
      <c r="M181">
        <f t="shared" si="58"/>
        <v>8.34923728192771</v>
      </c>
      <c r="N181">
        <f t="shared" si="70"/>
        <v>10.188982441339842</v>
      </c>
      <c r="O181">
        <f t="shared" si="71"/>
        <v>7.2853153018635535</v>
      </c>
      <c r="P181">
        <f t="shared" si="72"/>
        <v>4.907261376478046</v>
      </c>
      <c r="R181">
        <f t="shared" si="59"/>
        <v>0.19388004045034357</v>
      </c>
      <c r="S181">
        <f t="shared" si="60"/>
        <v>-1.23731867466934</v>
      </c>
      <c r="T181">
        <f t="shared" si="73"/>
        <v>0.8938800404503435</v>
      </c>
      <c r="U181">
        <f t="shared" si="74"/>
        <v>5.720379060270418</v>
      </c>
      <c r="V181">
        <f t="shared" si="61"/>
        <v>0.17877600809006872</v>
      </c>
      <c r="W181">
        <f t="shared" si="62"/>
        <v>1.1440758120540837</v>
      </c>
      <c r="X181">
        <f t="shared" si="63"/>
        <v>1.1579595523142558</v>
      </c>
      <c r="Y181">
        <f t="shared" si="64"/>
        <v>6.072656048540413</v>
      </c>
      <c r="Z181">
        <f t="shared" si="65"/>
        <v>6.864454872324503</v>
      </c>
      <c r="AA181">
        <f t="shared" si="66"/>
        <v>9.16503639807579</v>
      </c>
      <c r="AB181">
        <f t="shared" si="75"/>
        <v>7.914815659803385</v>
      </c>
      <c r="AC181">
        <f t="shared" si="76"/>
        <v>5.45551570427997</v>
      </c>
      <c r="AD181">
        <f t="shared" si="67"/>
        <v>1.0721802949662007</v>
      </c>
      <c r="AE181">
        <f t="shared" si="77"/>
        <v>5.849296437007638</v>
      </c>
    </row>
    <row r="182" spans="5:31" ht="13.5">
      <c r="E182">
        <f t="shared" si="78"/>
        <v>417.5</v>
      </c>
      <c r="F182">
        <f t="shared" si="68"/>
        <v>2623.236</v>
      </c>
      <c r="G182">
        <f t="shared" si="53"/>
        <v>0.7</v>
      </c>
      <c r="H182">
        <f t="shared" si="54"/>
        <v>7.003736306586826</v>
      </c>
      <c r="I182">
        <f t="shared" si="55"/>
        <v>0.13999999999999999</v>
      </c>
      <c r="J182">
        <f t="shared" si="56"/>
        <v>1.4007472613173653</v>
      </c>
      <c r="K182">
        <f t="shared" si="69"/>
        <v>1.4077261417222098</v>
      </c>
      <c r="L182">
        <f t="shared" si="57"/>
        <v>5.84</v>
      </c>
      <c r="M182">
        <f t="shared" si="58"/>
        <v>8.404483567904192</v>
      </c>
      <c r="N182">
        <f t="shared" si="70"/>
        <v>10.234302323225144</v>
      </c>
      <c r="O182">
        <f t="shared" si="71"/>
        <v>7.270094672465566</v>
      </c>
      <c r="P182">
        <f t="shared" si="72"/>
        <v>4.885530876543762</v>
      </c>
      <c r="R182">
        <f t="shared" si="59"/>
        <v>0.18226298811722538</v>
      </c>
      <c r="S182">
        <f t="shared" si="60"/>
        <v>-0.9088855149708982</v>
      </c>
      <c r="T182">
        <f t="shared" si="73"/>
        <v>0.8822629881172254</v>
      </c>
      <c r="U182">
        <f t="shared" si="74"/>
        <v>6.094850791615928</v>
      </c>
      <c r="V182">
        <f t="shared" si="61"/>
        <v>0.17645259762344506</v>
      </c>
      <c r="W182">
        <f t="shared" si="62"/>
        <v>1.2189701583231856</v>
      </c>
      <c r="X182">
        <f t="shared" si="63"/>
        <v>1.2316751869265343</v>
      </c>
      <c r="Y182">
        <f t="shared" si="64"/>
        <v>6.0587155857406705</v>
      </c>
      <c r="Z182">
        <f t="shared" si="65"/>
        <v>7.313820949939114</v>
      </c>
      <c r="AA182">
        <f t="shared" si="66"/>
        <v>9.49736865856355</v>
      </c>
      <c r="AB182">
        <f t="shared" si="75"/>
        <v>7.71093609692897</v>
      </c>
      <c r="AC182">
        <f t="shared" si="76"/>
        <v>5.264616105526892</v>
      </c>
      <c r="AD182">
        <f t="shared" si="67"/>
        <v>1.0395622812803236</v>
      </c>
      <c r="AE182">
        <f t="shared" si="77"/>
        <v>5.4728963287266685</v>
      </c>
    </row>
    <row r="183" spans="5:31" ht="13.5">
      <c r="E183">
        <f t="shared" si="78"/>
        <v>420</v>
      </c>
      <c r="F183">
        <f t="shared" si="68"/>
        <v>2638.944</v>
      </c>
      <c r="G183">
        <f t="shared" si="53"/>
        <v>0.7</v>
      </c>
      <c r="H183">
        <f t="shared" si="54"/>
        <v>7.0497504</v>
      </c>
      <c r="I183">
        <f t="shared" si="55"/>
        <v>0.13999999999999999</v>
      </c>
      <c r="J183">
        <f t="shared" si="56"/>
        <v>1.40995008</v>
      </c>
      <c r="K183">
        <f t="shared" si="69"/>
        <v>1.4168836325160956</v>
      </c>
      <c r="L183">
        <f t="shared" si="57"/>
        <v>5.84</v>
      </c>
      <c r="M183">
        <f t="shared" si="58"/>
        <v>8.45970048</v>
      </c>
      <c r="N183">
        <f t="shared" si="70"/>
        <v>10.27969514194425</v>
      </c>
      <c r="O183">
        <f t="shared" si="71"/>
        <v>7.255144251818065</v>
      </c>
      <c r="P183">
        <f t="shared" si="72"/>
        <v>4.863957472433686</v>
      </c>
      <c r="R183">
        <f t="shared" si="59"/>
        <v>0.1745284695381122</v>
      </c>
      <c r="S183">
        <f t="shared" si="60"/>
        <v>-0.5971750091828247</v>
      </c>
      <c r="T183">
        <f t="shared" si="73"/>
        <v>0.8745284695381121</v>
      </c>
      <c r="U183">
        <f t="shared" si="74"/>
        <v>6.4525753908171755</v>
      </c>
      <c r="V183">
        <f t="shared" si="61"/>
        <v>0.17490569390762242</v>
      </c>
      <c r="W183">
        <f t="shared" si="62"/>
        <v>1.2905150781634351</v>
      </c>
      <c r="X183">
        <f t="shared" si="63"/>
        <v>1.3023137750667018</v>
      </c>
      <c r="Y183">
        <f t="shared" si="64"/>
        <v>6.049434163445735</v>
      </c>
      <c r="Z183">
        <f t="shared" si="65"/>
        <v>7.743090468980611</v>
      </c>
      <c r="AA183">
        <f t="shared" si="66"/>
        <v>9.826042118202158</v>
      </c>
      <c r="AB183">
        <f t="shared" si="75"/>
        <v>7.545065026820352</v>
      </c>
      <c r="AC183">
        <f t="shared" si="76"/>
        <v>5.088518795108559</v>
      </c>
      <c r="AD183">
        <f t="shared" si="67"/>
        <v>1.0172657219022154</v>
      </c>
      <c r="AE183">
        <f t="shared" si="77"/>
        <v>5.1763757455191</v>
      </c>
    </row>
    <row r="184" spans="5:31" ht="13.5">
      <c r="E184">
        <f t="shared" si="78"/>
        <v>422.5</v>
      </c>
      <c r="F184">
        <f t="shared" si="68"/>
        <v>2654.652</v>
      </c>
      <c r="G184">
        <f t="shared" si="53"/>
        <v>0.7</v>
      </c>
      <c r="H184">
        <f t="shared" si="54"/>
        <v>7.095740449704142</v>
      </c>
      <c r="I184">
        <f t="shared" si="55"/>
        <v>0.13999999999999999</v>
      </c>
      <c r="J184">
        <f t="shared" si="56"/>
        <v>1.4191480899408284</v>
      </c>
      <c r="K184">
        <f t="shared" si="69"/>
        <v>1.426036921395341</v>
      </c>
      <c r="L184">
        <f t="shared" si="57"/>
        <v>5.84</v>
      </c>
      <c r="M184">
        <f t="shared" si="58"/>
        <v>8.514888539644971</v>
      </c>
      <c r="N184">
        <f t="shared" si="70"/>
        <v>10.325159894286251</v>
      </c>
      <c r="O184">
        <f t="shared" si="71"/>
        <v>7.240457620258067</v>
      </c>
      <c r="P184">
        <f t="shared" si="72"/>
        <v>4.842540019905073</v>
      </c>
      <c r="R184">
        <f t="shared" si="59"/>
        <v>0.17009728118291662</v>
      </c>
      <c r="S184">
        <f t="shared" si="60"/>
        <v>-0.2959870954297057</v>
      </c>
      <c r="T184">
        <f t="shared" si="73"/>
        <v>0.8700972811829166</v>
      </c>
      <c r="U184">
        <f t="shared" si="74"/>
        <v>6.799753354274436</v>
      </c>
      <c r="V184">
        <f t="shared" si="61"/>
        <v>0.17401945623658333</v>
      </c>
      <c r="W184">
        <f t="shared" si="62"/>
        <v>1.3599506708548872</v>
      </c>
      <c r="X184">
        <f t="shared" si="63"/>
        <v>1.3710392402508158</v>
      </c>
      <c r="Y184">
        <f t="shared" si="64"/>
        <v>6.0441167374195</v>
      </c>
      <c r="Z184">
        <f t="shared" si="65"/>
        <v>8.159704025129322</v>
      </c>
      <c r="AA184">
        <f t="shared" si="66"/>
        <v>10.154413666641034</v>
      </c>
      <c r="AB184">
        <f t="shared" si="75"/>
        <v>7.40636253764947</v>
      </c>
      <c r="AC184">
        <f t="shared" si="76"/>
        <v>4.9239672167639235</v>
      </c>
      <c r="AD184">
        <f t="shared" si="67"/>
        <v>1.0042687674620312</v>
      </c>
      <c r="AE184">
        <f t="shared" si="77"/>
        <v>4.944986487802954</v>
      </c>
    </row>
    <row r="185" spans="5:31" ht="13.5">
      <c r="E185">
        <f t="shared" si="78"/>
        <v>425</v>
      </c>
      <c r="F185">
        <f t="shared" si="68"/>
        <v>2670.36</v>
      </c>
      <c r="G185">
        <f t="shared" si="53"/>
        <v>0.7</v>
      </c>
      <c r="H185">
        <f t="shared" si="54"/>
        <v>7.141706880000001</v>
      </c>
      <c r="I185">
        <f t="shared" si="55"/>
        <v>0.13999999999999999</v>
      </c>
      <c r="J185">
        <f t="shared" si="56"/>
        <v>1.428341376</v>
      </c>
      <c r="K185">
        <f t="shared" si="69"/>
        <v>1.4351860807552357</v>
      </c>
      <c r="L185">
        <f t="shared" si="57"/>
        <v>5.84</v>
      </c>
      <c r="M185">
        <f t="shared" si="58"/>
        <v>8.570048256</v>
      </c>
      <c r="N185">
        <f t="shared" si="70"/>
        <v>10.370695594325804</v>
      </c>
      <c r="O185">
        <f t="shared" si="71"/>
        <v>7.226028550157377</v>
      </c>
      <c r="P185">
        <f t="shared" si="72"/>
        <v>4.821277371920633</v>
      </c>
      <c r="R185">
        <f t="shared" si="59"/>
        <v>0.1686543160163991</v>
      </c>
      <c r="S185">
        <f t="shared" si="60"/>
        <v>0.00011737930618316888</v>
      </c>
      <c r="T185">
        <f t="shared" si="73"/>
        <v>0.8686543160163991</v>
      </c>
      <c r="U185">
        <f t="shared" si="74"/>
        <v>7.141824259306184</v>
      </c>
      <c r="V185">
        <f t="shared" si="61"/>
        <v>0.17373086320327982</v>
      </c>
      <c r="W185">
        <f t="shared" si="62"/>
        <v>1.4283648518612369</v>
      </c>
      <c r="X185">
        <f t="shared" si="63"/>
        <v>1.4388914353980742</v>
      </c>
      <c r="Y185">
        <f t="shared" si="64"/>
        <v>6.0423851792196785</v>
      </c>
      <c r="Z185">
        <f t="shared" si="65"/>
        <v>8.570189111167421</v>
      </c>
      <c r="AA185">
        <f t="shared" si="66"/>
        <v>10.486112723751651</v>
      </c>
      <c r="AB185">
        <f t="shared" si="75"/>
        <v>7.287633010930135</v>
      </c>
      <c r="AC185">
        <f t="shared" si="76"/>
        <v>4.76821118723501</v>
      </c>
      <c r="AD185">
        <f t="shared" si="67"/>
        <v>1.000000000672753</v>
      </c>
      <c r="AE185">
        <f t="shared" si="77"/>
        <v>4.7682111904428375</v>
      </c>
    </row>
    <row r="186" spans="5:31" ht="13.5">
      <c r="E186">
        <f t="shared" si="78"/>
        <v>427.5</v>
      </c>
      <c r="F186">
        <f t="shared" si="68"/>
        <v>2686.0679999999998</v>
      </c>
      <c r="G186">
        <f t="shared" si="53"/>
        <v>0.7</v>
      </c>
      <c r="H186">
        <f t="shared" si="54"/>
        <v>7.187650105263158</v>
      </c>
      <c r="I186">
        <f t="shared" si="55"/>
        <v>0.13999999999999999</v>
      </c>
      <c r="J186">
        <f t="shared" si="56"/>
        <v>1.4375300210526316</v>
      </c>
      <c r="K186">
        <f t="shared" si="69"/>
        <v>1.4443311813526631</v>
      </c>
      <c r="L186">
        <f t="shared" si="57"/>
        <v>5.84</v>
      </c>
      <c r="M186">
        <f t="shared" si="58"/>
        <v>8.62518012631579</v>
      </c>
      <c r="N186">
        <f t="shared" si="70"/>
        <v>10.416301273071593</v>
      </c>
      <c r="O186">
        <f t="shared" si="71"/>
        <v>7.211850998962985</v>
      </c>
      <c r="P186">
        <f t="shared" si="72"/>
        <v>4.800168379274982</v>
      </c>
      <c r="R186">
        <f t="shared" si="59"/>
        <v>0.17009959059198296</v>
      </c>
      <c r="S186">
        <f t="shared" si="60"/>
        <v>0.2962238529236532</v>
      </c>
      <c r="T186">
        <f t="shared" si="73"/>
        <v>0.8700995905919829</v>
      </c>
      <c r="U186">
        <f t="shared" si="74"/>
        <v>7.483873958186811</v>
      </c>
      <c r="V186">
        <f t="shared" si="61"/>
        <v>0.1740199181183966</v>
      </c>
      <c r="W186">
        <f t="shared" si="62"/>
        <v>1.4967747916373622</v>
      </c>
      <c r="X186">
        <f t="shared" si="63"/>
        <v>1.5068568972477123</v>
      </c>
      <c r="Y186">
        <f t="shared" si="64"/>
        <v>6.04411950871038</v>
      </c>
      <c r="Z186">
        <f t="shared" si="65"/>
        <v>8.980648749824173</v>
      </c>
      <c r="AA186">
        <f t="shared" si="66"/>
        <v>10.825129680668583</v>
      </c>
      <c r="AB186">
        <f t="shared" si="75"/>
        <v>7.183913549084044</v>
      </c>
      <c r="AC186">
        <f t="shared" si="76"/>
        <v>4.618882311339839</v>
      </c>
      <c r="AD186">
        <f t="shared" si="67"/>
        <v>1.0042755849123406</v>
      </c>
      <c r="AE186">
        <f t="shared" si="77"/>
        <v>4.6386307348620806</v>
      </c>
    </row>
    <row r="187" spans="5:31" ht="13.5">
      <c r="E187">
        <f t="shared" si="78"/>
        <v>430</v>
      </c>
      <c r="F187">
        <f t="shared" si="68"/>
        <v>2701.776</v>
      </c>
      <c r="G187">
        <f t="shared" si="53"/>
        <v>0.7</v>
      </c>
      <c r="H187">
        <f t="shared" si="54"/>
        <v>7.233570530232558</v>
      </c>
      <c r="I187">
        <f t="shared" si="55"/>
        <v>0.13999999999999999</v>
      </c>
      <c r="J187">
        <f t="shared" si="56"/>
        <v>1.4467141060465116</v>
      </c>
      <c r="K187">
        <f t="shared" si="69"/>
        <v>1.453472292351649</v>
      </c>
      <c r="L187">
        <f t="shared" si="57"/>
        <v>5.84</v>
      </c>
      <c r="M187">
        <f t="shared" si="58"/>
        <v>8.680284636279069</v>
      </c>
      <c r="N187">
        <f t="shared" si="70"/>
        <v>10.461975978122988</v>
      </c>
      <c r="O187">
        <f t="shared" si="71"/>
        <v>7.197919102534805</v>
      </c>
      <c r="P187">
        <f t="shared" si="72"/>
        <v>4.779211891191002</v>
      </c>
      <c r="R187">
        <f t="shared" si="59"/>
        <v>0.17453324941019555</v>
      </c>
      <c r="S187">
        <f t="shared" si="60"/>
        <v>0.5974179006309831</v>
      </c>
      <c r="T187">
        <f t="shared" si="73"/>
        <v>0.8745332494101955</v>
      </c>
      <c r="U187">
        <f t="shared" si="74"/>
        <v>7.830988430863541</v>
      </c>
      <c r="V187">
        <f t="shared" si="61"/>
        <v>0.1749066498820391</v>
      </c>
      <c r="W187">
        <f t="shared" si="62"/>
        <v>1.5661976861727083</v>
      </c>
      <c r="X187">
        <f t="shared" si="63"/>
        <v>1.5759338591278833</v>
      </c>
      <c r="Y187">
        <f t="shared" si="64"/>
        <v>6.049439899292235</v>
      </c>
      <c r="Z187">
        <f t="shared" si="65"/>
        <v>9.397186117036249</v>
      </c>
      <c r="AA187">
        <f t="shared" si="66"/>
        <v>11.17599346874217</v>
      </c>
      <c r="AB187">
        <f t="shared" si="75"/>
        <v>7.091664034001356</v>
      </c>
      <c r="AC187">
        <f t="shared" si="76"/>
        <v>4.473875198642843</v>
      </c>
      <c r="AD187">
        <f t="shared" si="67"/>
        <v>1.01727965191245</v>
      </c>
      <c r="AE187">
        <f t="shared" si="77"/>
        <v>4.5511822047751345</v>
      </c>
    </row>
    <row r="188" spans="5:31" ht="13.5">
      <c r="E188">
        <f t="shared" si="78"/>
        <v>432.5</v>
      </c>
      <c r="F188">
        <f t="shared" si="68"/>
        <v>2717.484</v>
      </c>
      <c r="G188">
        <f t="shared" si="53"/>
        <v>0.7</v>
      </c>
      <c r="H188">
        <f t="shared" si="54"/>
        <v>7.279468550289017</v>
      </c>
      <c r="I188">
        <f t="shared" si="55"/>
        <v>0.13999999999999999</v>
      </c>
      <c r="J188">
        <f t="shared" si="56"/>
        <v>1.4558937100578033</v>
      </c>
      <c r="K188">
        <f t="shared" si="69"/>
        <v>1.4626094813674206</v>
      </c>
      <c r="L188">
        <f t="shared" si="57"/>
        <v>5.84</v>
      </c>
      <c r="M188">
        <f t="shared" si="58"/>
        <v>8.73536226034682</v>
      </c>
      <c r="N188">
        <f t="shared" si="70"/>
        <v>10.507718773334748</v>
      </c>
      <c r="O188">
        <f t="shared" si="71"/>
        <v>7.18422716876612</v>
      </c>
      <c r="P188">
        <f t="shared" si="72"/>
        <v>4.758406755887312</v>
      </c>
      <c r="R188">
        <f t="shared" si="59"/>
        <v>0.18227058492980003</v>
      </c>
      <c r="S188">
        <f t="shared" si="60"/>
        <v>0.9091391077183083</v>
      </c>
      <c r="T188">
        <f t="shared" si="73"/>
        <v>0.8822705849298</v>
      </c>
      <c r="U188">
        <f t="shared" si="74"/>
        <v>8.188607658007324</v>
      </c>
      <c r="V188">
        <f t="shared" si="61"/>
        <v>0.17645411698596</v>
      </c>
      <c r="W188">
        <f t="shared" si="62"/>
        <v>1.6377215316014648</v>
      </c>
      <c r="X188">
        <f t="shared" si="63"/>
        <v>1.6472000092497396</v>
      </c>
      <c r="Y188">
        <f t="shared" si="64"/>
        <v>6.05872470191576</v>
      </c>
      <c r="Z188">
        <f t="shared" si="65"/>
        <v>9.826329189608789</v>
      </c>
      <c r="AA188">
        <f t="shared" si="66"/>
        <v>11.544041335518594</v>
      </c>
      <c r="AB188">
        <f t="shared" si="75"/>
        <v>7.008281490222083</v>
      </c>
      <c r="AC188">
        <f t="shared" si="76"/>
        <v>4.331238822418323</v>
      </c>
      <c r="AD188">
        <f t="shared" si="67"/>
        <v>1.039583945792692</v>
      </c>
      <c r="AE188">
        <f t="shared" si="77"/>
        <v>4.502686345180133</v>
      </c>
    </row>
    <row r="189" spans="5:31" ht="13.5">
      <c r="E189">
        <f t="shared" si="78"/>
        <v>435</v>
      </c>
      <c r="F189">
        <f t="shared" si="68"/>
        <v>2733.192</v>
      </c>
      <c r="G189">
        <f t="shared" si="53"/>
        <v>0.7</v>
      </c>
      <c r="H189">
        <f t="shared" si="54"/>
        <v>7.325344551724138</v>
      </c>
      <c r="I189">
        <f t="shared" si="55"/>
        <v>0.13999999999999999</v>
      </c>
      <c r="J189">
        <f t="shared" si="56"/>
        <v>1.4650689103448276</v>
      </c>
      <c r="K189">
        <f t="shared" si="69"/>
        <v>1.4717428145090365</v>
      </c>
      <c r="L189">
        <f t="shared" si="57"/>
        <v>5.84</v>
      </c>
      <c r="M189">
        <f t="shared" si="58"/>
        <v>8.790413462068965</v>
      </c>
      <c r="N189">
        <f t="shared" si="70"/>
        <v>10.553528738489478</v>
      </c>
      <c r="O189">
        <f t="shared" si="71"/>
        <v>7.170769671472841</v>
      </c>
      <c r="P189">
        <f t="shared" si="72"/>
        <v>4.737751821118031</v>
      </c>
      <c r="R189">
        <f t="shared" si="59"/>
        <v>0.19389104135552557</v>
      </c>
      <c r="S189">
        <f t="shared" si="60"/>
        <v>1.2375883296161185</v>
      </c>
      <c r="T189">
        <f t="shared" si="73"/>
        <v>0.8938910413555256</v>
      </c>
      <c r="U189">
        <f t="shared" si="74"/>
        <v>8.562932881340256</v>
      </c>
      <c r="V189">
        <f t="shared" si="61"/>
        <v>0.1787782082711051</v>
      </c>
      <c r="W189">
        <f t="shared" si="62"/>
        <v>1.7125865762680512</v>
      </c>
      <c r="X189">
        <f t="shared" si="63"/>
        <v>1.7218926879936949</v>
      </c>
      <c r="Y189">
        <f t="shared" si="64"/>
        <v>6.072669249626631</v>
      </c>
      <c r="Z189">
        <f t="shared" si="65"/>
        <v>10.275519457608308</v>
      </c>
      <c r="AA189">
        <f t="shared" si="66"/>
        <v>11.935812160848032</v>
      </c>
      <c r="AB189">
        <f t="shared" si="75"/>
        <v>6.931797924500936</v>
      </c>
      <c r="AC189">
        <f t="shared" si="76"/>
        <v>4.189073967166682</v>
      </c>
      <c r="AD189">
        <f t="shared" si="67"/>
        <v>1.0722107127091167</v>
      </c>
      <c r="AE189">
        <f t="shared" si="77"/>
        <v>4.491569983926995</v>
      </c>
    </row>
    <row r="190" spans="5:31" ht="13.5">
      <c r="E190">
        <f t="shared" si="78"/>
        <v>437.5</v>
      </c>
      <c r="F190">
        <f t="shared" si="68"/>
        <v>2748.9</v>
      </c>
      <c r="G190">
        <f t="shared" si="53"/>
        <v>0.7</v>
      </c>
      <c r="H190">
        <f t="shared" si="54"/>
        <v>7.3711989120000005</v>
      </c>
      <c r="I190">
        <f t="shared" si="55"/>
        <v>0.13999999999999999</v>
      </c>
      <c r="J190">
        <f t="shared" si="56"/>
        <v>1.4742397824000002</v>
      </c>
      <c r="K190">
        <f t="shared" si="69"/>
        <v>1.4808723564206336</v>
      </c>
      <c r="L190">
        <f t="shared" si="57"/>
        <v>5.84</v>
      </c>
      <c r="M190">
        <f t="shared" si="58"/>
        <v>8.845438694400002</v>
      </c>
      <c r="N190">
        <f t="shared" si="70"/>
        <v>10.599404968977684</v>
      </c>
      <c r="O190">
        <f t="shared" si="71"/>
        <v>7.157541244538554</v>
      </c>
      <c r="P190">
        <f t="shared" si="72"/>
        <v>4.7172459346859466</v>
      </c>
      <c r="R190">
        <f t="shared" si="59"/>
        <v>0.2103347575061911</v>
      </c>
      <c r="S190">
        <f t="shared" si="60"/>
        <v>1.5902559031210244</v>
      </c>
      <c r="T190">
        <f t="shared" si="73"/>
        <v>0.9103347575061911</v>
      </c>
      <c r="U190">
        <f t="shared" si="74"/>
        <v>8.961454815121025</v>
      </c>
      <c r="V190">
        <f t="shared" si="61"/>
        <v>0.18206695150123822</v>
      </c>
      <c r="W190">
        <f t="shared" si="62"/>
        <v>1.792290963024205</v>
      </c>
      <c r="X190">
        <f t="shared" si="63"/>
        <v>1.8015147157231846</v>
      </c>
      <c r="Y190">
        <f t="shared" si="64"/>
        <v>6.092401709007429</v>
      </c>
      <c r="Z190">
        <f t="shared" si="65"/>
        <v>10.75374577814523</v>
      </c>
      <c r="AA190">
        <f t="shared" si="66"/>
        <v>12.359628103017219</v>
      </c>
      <c r="AB190">
        <f t="shared" si="75"/>
        <v>6.860686729420179</v>
      </c>
      <c r="AC190">
        <f t="shared" si="76"/>
        <v>4.045429165283222</v>
      </c>
      <c r="AD190">
        <f t="shared" si="67"/>
        <v>1.1167521391279123</v>
      </c>
      <c r="AE190">
        <f t="shared" si="77"/>
        <v>4.517741674020483</v>
      </c>
    </row>
    <row r="191" spans="5:31" ht="13.5">
      <c r="E191">
        <f t="shared" si="78"/>
        <v>440</v>
      </c>
      <c r="F191">
        <f t="shared" si="68"/>
        <v>2764.608</v>
      </c>
      <c r="G191">
        <f t="shared" si="53"/>
        <v>0.7</v>
      </c>
      <c r="H191">
        <f t="shared" si="54"/>
        <v>7.417032000000001</v>
      </c>
      <c r="I191">
        <f t="shared" si="55"/>
        <v>0.13999999999999999</v>
      </c>
      <c r="J191">
        <f t="shared" si="56"/>
        <v>1.4834064000000002</v>
      </c>
      <c r="K191">
        <f t="shared" si="69"/>
        <v>1.4899981703213465</v>
      </c>
      <c r="L191">
        <f t="shared" si="57"/>
        <v>5.84</v>
      </c>
      <c r="M191">
        <f t="shared" si="58"/>
        <v>8.900438400000002</v>
      </c>
      <c r="N191">
        <f t="shared" si="70"/>
        <v>10.645346575485206</v>
      </c>
      <c r="O191">
        <f t="shared" si="71"/>
        <v>7.144536676302987</v>
      </c>
      <c r="P191">
        <f t="shared" si="72"/>
        <v>4.6968879449301575</v>
      </c>
      <c r="R191">
        <f t="shared" si="59"/>
        <v>0.23307578585520133</v>
      </c>
      <c r="S191">
        <f t="shared" si="60"/>
        <v>1.9766727342648354</v>
      </c>
      <c r="T191">
        <f t="shared" si="73"/>
        <v>0.9330757858552012</v>
      </c>
      <c r="U191">
        <f t="shared" si="74"/>
        <v>9.393704734264837</v>
      </c>
      <c r="V191">
        <f t="shared" si="61"/>
        <v>0.18661515717104024</v>
      </c>
      <c r="W191">
        <f t="shared" si="62"/>
        <v>1.8787409468529674</v>
      </c>
      <c r="X191">
        <f t="shared" si="63"/>
        <v>1.8879864306366072</v>
      </c>
      <c r="Y191">
        <f t="shared" si="64"/>
        <v>6.119690943026241</v>
      </c>
      <c r="Z191">
        <f t="shared" si="65"/>
        <v>11.272445681117805</v>
      </c>
      <c r="AA191">
        <f t="shared" si="66"/>
        <v>12.82648232649579</v>
      </c>
      <c r="AB191">
        <f t="shared" si="75"/>
        <v>6.793736500622438</v>
      </c>
      <c r="AC191">
        <f t="shared" si="76"/>
        <v>3.898184921419531</v>
      </c>
      <c r="AD191">
        <f t="shared" si="67"/>
        <v>1.1755736664682168</v>
      </c>
      <c r="AE191">
        <f t="shared" si="77"/>
        <v>4.582603540644276</v>
      </c>
    </row>
    <row r="192" spans="5:31" ht="13.5">
      <c r="E192">
        <f t="shared" si="78"/>
        <v>442.5</v>
      </c>
      <c r="F192">
        <f t="shared" si="68"/>
        <v>2780.316</v>
      </c>
      <c r="G192">
        <f t="shared" si="53"/>
        <v>0.7</v>
      </c>
      <c r="H192">
        <f t="shared" si="54"/>
        <v>7.462844176271186</v>
      </c>
      <c r="I192">
        <f t="shared" si="55"/>
        <v>0.13999999999999999</v>
      </c>
      <c r="J192">
        <f t="shared" si="56"/>
        <v>1.4925688352542372</v>
      </c>
      <c r="K192">
        <f t="shared" si="69"/>
        <v>1.4991203180439487</v>
      </c>
      <c r="L192">
        <f t="shared" si="57"/>
        <v>5.84</v>
      </c>
      <c r="M192">
        <f t="shared" si="58"/>
        <v>8.955413011525422</v>
      </c>
      <c r="N192">
        <f t="shared" si="70"/>
        <v>10.691352683687823</v>
      </c>
      <c r="O192">
        <f t="shared" si="71"/>
        <v>7.13175090418219</v>
      </c>
      <c r="P192">
        <f t="shared" si="72"/>
        <v>4.676676701189249</v>
      </c>
      <c r="R192">
        <f t="shared" si="59"/>
        <v>0.2644310116817599</v>
      </c>
      <c r="S192">
        <f t="shared" si="60"/>
        <v>2.4095563794334365</v>
      </c>
      <c r="T192">
        <f t="shared" si="73"/>
        <v>0.9644310116817598</v>
      </c>
      <c r="U192">
        <f t="shared" si="74"/>
        <v>9.872400555704623</v>
      </c>
      <c r="V192">
        <f t="shared" si="61"/>
        <v>0.19288620233635195</v>
      </c>
      <c r="W192">
        <f t="shared" si="62"/>
        <v>1.9744801111409245</v>
      </c>
      <c r="X192">
        <f t="shared" si="63"/>
        <v>1.9838792292735004</v>
      </c>
      <c r="Y192">
        <f t="shared" si="64"/>
        <v>6.157317214018112</v>
      </c>
      <c r="Z192">
        <f t="shared" si="65"/>
        <v>11.846880666845546</v>
      </c>
      <c r="AA192">
        <f t="shared" si="66"/>
        <v>13.351446993061185</v>
      </c>
      <c r="AB192">
        <f t="shared" si="75"/>
        <v>6.729969645355128</v>
      </c>
      <c r="AC192">
        <f t="shared" si="76"/>
        <v>3.7449124447698634</v>
      </c>
      <c r="AD192">
        <f t="shared" si="67"/>
        <v>1.2521531885212882</v>
      </c>
      <c r="AE192">
        <f t="shared" si="77"/>
        <v>4.6892040584516375</v>
      </c>
    </row>
    <row r="193" spans="5:31" ht="13.5">
      <c r="E193">
        <f t="shared" si="78"/>
        <v>445</v>
      </c>
      <c r="F193">
        <f t="shared" si="68"/>
        <v>2796.024</v>
      </c>
      <c r="G193">
        <f t="shared" si="53"/>
        <v>0.7</v>
      </c>
      <c r="H193">
        <f t="shared" si="54"/>
        <v>7.508635793258426</v>
      </c>
      <c r="I193">
        <f t="shared" si="55"/>
        <v>0.13999999999999999</v>
      </c>
      <c r="J193">
        <f t="shared" si="56"/>
        <v>1.5017271586516852</v>
      </c>
      <c r="K193">
        <f t="shared" si="69"/>
        <v>1.5082388600722578</v>
      </c>
      <c r="L193">
        <f t="shared" si="57"/>
        <v>5.84</v>
      </c>
      <c r="M193">
        <f t="shared" si="58"/>
        <v>9.01036295191011</v>
      </c>
      <c r="N193">
        <f t="shared" si="70"/>
        <v>10.737422433952865</v>
      </c>
      <c r="O193">
        <f t="shared" si="71"/>
        <v>7.119179009509441</v>
      </c>
      <c r="P193">
        <f t="shared" si="72"/>
        <v>4.6566110542409795</v>
      </c>
      <c r="R193">
        <f t="shared" si="59"/>
        <v>0.3081270100427298</v>
      </c>
      <c r="S193">
        <f t="shared" si="60"/>
        <v>2.9066663418722127</v>
      </c>
      <c r="T193">
        <f t="shared" si="73"/>
        <v>1.0081270100427298</v>
      </c>
      <c r="U193">
        <f t="shared" si="74"/>
        <v>10.415302135130638</v>
      </c>
      <c r="V193">
        <f t="shared" si="61"/>
        <v>0.20162540200854595</v>
      </c>
      <c r="W193">
        <f t="shared" si="62"/>
        <v>2.0830604270261275</v>
      </c>
      <c r="X193">
        <f t="shared" si="63"/>
        <v>2.0927956291471417</v>
      </c>
      <c r="Y193">
        <f t="shared" si="64"/>
        <v>6.209752412051276</v>
      </c>
      <c r="Z193">
        <f t="shared" si="65"/>
        <v>12.498362562156764</v>
      </c>
      <c r="AA193">
        <f t="shared" si="66"/>
        <v>13.956005580182978</v>
      </c>
      <c r="AB193">
        <f t="shared" si="75"/>
        <v>6.668594575510626</v>
      </c>
      <c r="AC193">
        <f t="shared" si="76"/>
        <v>3.5826870169067706</v>
      </c>
      <c r="AD193">
        <f t="shared" si="67"/>
        <v>1.3516559338331287</v>
      </c>
      <c r="AE193">
        <f t="shared" si="77"/>
        <v>4.842560165468947</v>
      </c>
    </row>
    <row r="194" spans="5:31" ht="13.5">
      <c r="E194">
        <f t="shared" si="78"/>
        <v>447.5</v>
      </c>
      <c r="F194">
        <f t="shared" si="68"/>
        <v>2811.732</v>
      </c>
      <c r="G194">
        <f t="shared" si="53"/>
        <v>0.7</v>
      </c>
      <c r="H194">
        <f t="shared" si="54"/>
        <v>7.554407195530726</v>
      </c>
      <c r="I194">
        <f t="shared" si="55"/>
        <v>0.13999999999999999</v>
      </c>
      <c r="J194">
        <f t="shared" si="56"/>
        <v>1.5108814391061451</v>
      </c>
      <c r="K194">
        <f t="shared" si="69"/>
        <v>1.5173538555773523</v>
      </c>
      <c r="L194">
        <f t="shared" si="57"/>
        <v>5.84</v>
      </c>
      <c r="M194">
        <f t="shared" si="58"/>
        <v>9.065288634636872</v>
      </c>
      <c r="N194">
        <f t="shared" si="70"/>
        <v>10.783554981047596</v>
      </c>
      <c r="O194">
        <f t="shared" si="71"/>
        <v>7.1068162125863905</v>
      </c>
      <c r="P194">
        <f t="shared" si="72"/>
        <v>4.63668985671946</v>
      </c>
      <c r="R194">
        <f t="shared" si="59"/>
        <v>0.37039184408266856</v>
      </c>
      <c r="S194">
        <f t="shared" si="60"/>
        <v>3.4939816397462042</v>
      </c>
      <c r="T194">
        <f t="shared" si="73"/>
        <v>1.0703918440826685</v>
      </c>
      <c r="U194">
        <f t="shared" si="74"/>
        <v>11.048388835276931</v>
      </c>
      <c r="V194">
        <f t="shared" si="61"/>
        <v>0.2140783688165337</v>
      </c>
      <c r="W194">
        <f t="shared" si="62"/>
        <v>2.2096777670553864</v>
      </c>
      <c r="X194">
        <f t="shared" si="63"/>
        <v>2.2200237346060123</v>
      </c>
      <c r="Y194">
        <f t="shared" si="64"/>
        <v>6.284470212899202</v>
      </c>
      <c r="Z194">
        <f t="shared" si="65"/>
        <v>13.258066602332319</v>
      </c>
      <c r="AA194">
        <f t="shared" si="66"/>
        <v>14.67211286382084</v>
      </c>
      <c r="AB194">
        <f t="shared" si="75"/>
        <v>6.608989190119942</v>
      </c>
      <c r="AC194">
        <f t="shared" si="76"/>
        <v>3.4078254757221957</v>
      </c>
      <c r="AD194">
        <f t="shared" si="67"/>
        <v>1.4819446321605036</v>
      </c>
      <c r="AE194">
        <f t="shared" si="77"/>
        <v>5.050208671086323</v>
      </c>
    </row>
    <row r="195" spans="5:31" ht="13.5">
      <c r="E195">
        <f t="shared" si="78"/>
        <v>450</v>
      </c>
      <c r="F195">
        <f t="shared" si="68"/>
        <v>2827.44</v>
      </c>
      <c r="G195">
        <f t="shared" si="53"/>
        <v>0.7</v>
      </c>
      <c r="H195">
        <f t="shared" si="54"/>
        <v>7.6001587200000005</v>
      </c>
      <c r="I195">
        <f t="shared" si="55"/>
        <v>0.13999999999999999</v>
      </c>
      <c r="J195">
        <f t="shared" si="56"/>
        <v>1.5200317440000002</v>
      </c>
      <c r="K195">
        <f t="shared" si="69"/>
        <v>1.526465362452644</v>
      </c>
      <c r="L195">
        <f t="shared" si="57"/>
        <v>5.84</v>
      </c>
      <c r="M195">
        <f t="shared" si="58"/>
        <v>9.120190464</v>
      </c>
      <c r="N195">
        <f t="shared" si="70"/>
        <v>10.829749493854257</v>
      </c>
      <c r="O195">
        <f t="shared" si="71"/>
        <v>7.094657867934576</v>
      </c>
      <c r="P195">
        <f t="shared" si="72"/>
        <v>4.616911963510731</v>
      </c>
      <c r="R195">
        <f t="shared" si="59"/>
        <v>0.46219922911927064</v>
      </c>
      <c r="S195">
        <f t="shared" si="60"/>
        <v>4.211481132316803</v>
      </c>
      <c r="T195">
        <f t="shared" si="73"/>
        <v>1.1621992291192706</v>
      </c>
      <c r="U195">
        <f t="shared" si="74"/>
        <v>11.811639852316803</v>
      </c>
      <c r="V195">
        <f t="shared" si="61"/>
        <v>0.23243984582385413</v>
      </c>
      <c r="W195">
        <f t="shared" si="62"/>
        <v>2.362327970463361</v>
      </c>
      <c r="X195">
        <f t="shared" si="63"/>
        <v>2.3737358155363792</v>
      </c>
      <c r="Y195">
        <f t="shared" si="64"/>
        <v>6.394639074943125</v>
      </c>
      <c r="Z195">
        <f t="shared" si="65"/>
        <v>14.173967822780165</v>
      </c>
      <c r="AA195">
        <f t="shared" si="66"/>
        <v>15.549687223220825</v>
      </c>
      <c r="AB195">
        <f t="shared" si="75"/>
        <v>6.5507235984081715</v>
      </c>
      <c r="AC195">
        <f t="shared" si="76"/>
        <v>3.2154987609868746</v>
      </c>
      <c r="AD195">
        <f t="shared" si="67"/>
        <v>1.6554492783959556</v>
      </c>
      <c r="AE195">
        <f t="shared" si="77"/>
        <v>5.323095103558811</v>
      </c>
    </row>
    <row r="196" spans="5:31" ht="13.5">
      <c r="E196">
        <f t="shared" si="78"/>
        <v>452.5</v>
      </c>
      <c r="F196">
        <f t="shared" si="68"/>
        <v>2843.148</v>
      </c>
      <c r="G196">
        <f t="shared" si="53"/>
        <v>0.7</v>
      </c>
      <c r="H196">
        <f t="shared" si="54"/>
        <v>7.645890696132597</v>
      </c>
      <c r="I196">
        <f t="shared" si="55"/>
        <v>0.13999999999999999</v>
      </c>
      <c r="J196">
        <f t="shared" si="56"/>
        <v>1.5291781392265196</v>
      </c>
      <c r="K196">
        <f t="shared" si="69"/>
        <v>1.5355734373478467</v>
      </c>
      <c r="L196">
        <f t="shared" si="57"/>
        <v>5.84</v>
      </c>
      <c r="M196">
        <f t="shared" si="58"/>
        <v>9.175068835359117</v>
      </c>
      <c r="N196">
        <f t="shared" si="70"/>
        <v>10.876005155091555</v>
      </c>
      <c r="O196">
        <f t="shared" si="71"/>
        <v>7.08269945973796</v>
      </c>
      <c r="P196">
        <f t="shared" si="72"/>
        <v>4.597276232127632</v>
      </c>
      <c r="R196">
        <f t="shared" si="59"/>
        <v>0.6042828082614443</v>
      </c>
      <c r="S196">
        <f t="shared" si="60"/>
        <v>5.1244173266431225</v>
      </c>
      <c r="T196">
        <f t="shared" si="73"/>
        <v>1.3042828082614442</v>
      </c>
      <c r="U196">
        <f t="shared" si="74"/>
        <v>12.770308022775719</v>
      </c>
      <c r="V196">
        <f t="shared" si="61"/>
        <v>0.2608565616522888</v>
      </c>
      <c r="W196">
        <f t="shared" si="62"/>
        <v>2.5540616045551436</v>
      </c>
      <c r="X196">
        <f t="shared" si="63"/>
        <v>2.5673482088762034</v>
      </c>
      <c r="Y196">
        <f t="shared" si="64"/>
        <v>6.565139369913733</v>
      </c>
      <c r="Z196">
        <f t="shared" si="65"/>
        <v>15.324369627330862</v>
      </c>
      <c r="AA196">
        <f t="shared" si="66"/>
        <v>16.6714534285842</v>
      </c>
      <c r="AB196">
        <f t="shared" si="75"/>
        <v>6.493647169069341</v>
      </c>
      <c r="AC196">
        <f t="shared" si="76"/>
        <v>2.9991386302451604</v>
      </c>
      <c r="AD196">
        <f t="shared" si="67"/>
        <v>1.8928726225191923</v>
      </c>
      <c r="AE196">
        <f t="shared" si="77"/>
        <v>5.676987404330775</v>
      </c>
    </row>
    <row r="197" spans="5:31" ht="13.5">
      <c r="E197">
        <f t="shared" si="78"/>
        <v>455</v>
      </c>
      <c r="F197">
        <f t="shared" si="68"/>
        <v>2858.8559999999998</v>
      </c>
      <c r="G197">
        <f t="shared" si="53"/>
        <v>0.7</v>
      </c>
      <c r="H197">
        <f t="shared" si="54"/>
        <v>7.691603446153845</v>
      </c>
      <c r="I197">
        <f t="shared" si="55"/>
        <v>0.13999999999999999</v>
      </c>
      <c r="J197">
        <f t="shared" si="56"/>
        <v>1.538320689230769</v>
      </c>
      <c r="K197">
        <f t="shared" si="69"/>
        <v>1.5446781357018777</v>
      </c>
      <c r="L197">
        <f t="shared" si="57"/>
        <v>5.84</v>
      </c>
      <c r="M197">
        <f t="shared" si="58"/>
        <v>9.229924135384614</v>
      </c>
      <c r="N197">
        <f t="shared" si="70"/>
        <v>10.922321161042436</v>
      </c>
      <c r="O197">
        <f t="shared" si="71"/>
        <v>7.070936597467604</v>
      </c>
      <c r="P197">
        <f t="shared" si="72"/>
        <v>4.577781523064824</v>
      </c>
      <c r="R197">
        <f t="shared" si="59"/>
        <v>0.8396146236666223</v>
      </c>
      <c r="S197">
        <f t="shared" si="60"/>
        <v>6.347246557220136</v>
      </c>
      <c r="T197">
        <f t="shared" si="73"/>
        <v>1.5396146236666222</v>
      </c>
      <c r="U197">
        <f t="shared" si="74"/>
        <v>14.03885000337398</v>
      </c>
      <c r="V197">
        <f t="shared" si="61"/>
        <v>0.30792292473332444</v>
      </c>
      <c r="W197">
        <f t="shared" si="62"/>
        <v>2.807770000674796</v>
      </c>
      <c r="X197">
        <f t="shared" si="63"/>
        <v>2.824604203116902</v>
      </c>
      <c r="Y197">
        <f t="shared" si="64"/>
        <v>6.847537548399947</v>
      </c>
      <c r="Z197">
        <f t="shared" si="65"/>
        <v>16.846620004048773</v>
      </c>
      <c r="AA197">
        <f t="shared" si="66"/>
        <v>18.185086638164897</v>
      </c>
      <c r="AB197">
        <f t="shared" si="75"/>
        <v>6.438100820673554</v>
      </c>
      <c r="AC197">
        <f t="shared" si="76"/>
        <v>2.749505734829187</v>
      </c>
      <c r="AD197">
        <f t="shared" si="67"/>
        <v>2.231214211852062</v>
      </c>
      <c r="AE197">
        <f t="shared" si="77"/>
        <v>6.134736271119629</v>
      </c>
    </row>
    <row r="198" spans="5:31" ht="13.5">
      <c r="E198">
        <f t="shared" si="78"/>
        <v>457.5</v>
      </c>
      <c r="F198">
        <f t="shared" si="68"/>
        <v>2874.564</v>
      </c>
      <c r="G198">
        <f t="shared" si="53"/>
        <v>0.7</v>
      </c>
      <c r="H198">
        <f t="shared" si="54"/>
        <v>7.737297285245902</v>
      </c>
      <c r="I198">
        <f t="shared" si="55"/>
        <v>0.13999999999999999</v>
      </c>
      <c r="J198">
        <f t="shared" si="56"/>
        <v>1.5474594570491804</v>
      </c>
      <c r="K198">
        <f t="shared" si="69"/>
        <v>1.5537795117747384</v>
      </c>
      <c r="L198">
        <f t="shared" si="57"/>
        <v>5.84</v>
      </c>
      <c r="M198">
        <f t="shared" si="58"/>
        <v>9.284756742295082</v>
      </c>
      <c r="N198">
        <f t="shared" si="70"/>
        <v>10.968696721287994</v>
      </c>
      <c r="O198">
        <f t="shared" si="71"/>
        <v>7.059365011680112</v>
      </c>
      <c r="P198">
        <f t="shared" si="72"/>
        <v>4.5584267001347785</v>
      </c>
      <c r="R198">
        <f t="shared" si="59"/>
        <v>1.269245866306444</v>
      </c>
      <c r="S198">
        <f t="shared" si="60"/>
        <v>8.100106394902001</v>
      </c>
      <c r="T198">
        <f t="shared" si="73"/>
        <v>1.969245866306444</v>
      </c>
      <c r="U198">
        <f t="shared" si="74"/>
        <v>15.837403680147904</v>
      </c>
      <c r="V198">
        <f t="shared" si="61"/>
        <v>0.3938491732612888</v>
      </c>
      <c r="W198">
        <f t="shared" si="62"/>
        <v>3.1674807360295807</v>
      </c>
      <c r="X198">
        <f t="shared" si="63"/>
        <v>3.1918727080504157</v>
      </c>
      <c r="Y198">
        <f t="shared" si="64"/>
        <v>7.3630950395677335</v>
      </c>
      <c r="Z198">
        <f t="shared" si="65"/>
        <v>19.004884416177482</v>
      </c>
      <c r="AA198">
        <f t="shared" si="66"/>
        <v>20.38138366828839</v>
      </c>
      <c r="AB198">
        <f t="shared" si="75"/>
        <v>6.3853998992137955</v>
      </c>
      <c r="AC198">
        <f t="shared" si="76"/>
        <v>2.4532191147451647</v>
      </c>
      <c r="AD198">
        <f t="shared" si="67"/>
        <v>2.743305342679359</v>
      </c>
      <c r="AE198">
        <f t="shared" si="77"/>
        <v>6.729929104243538</v>
      </c>
    </row>
    <row r="199" spans="5:31" ht="13.5">
      <c r="E199">
        <f t="shared" si="78"/>
        <v>460</v>
      </c>
      <c r="F199">
        <f t="shared" si="68"/>
        <v>2890.272</v>
      </c>
      <c r="G199">
        <f t="shared" si="53"/>
        <v>0.7</v>
      </c>
      <c r="H199">
        <f t="shared" si="54"/>
        <v>7.78297252173913</v>
      </c>
      <c r="I199">
        <f t="shared" si="55"/>
        <v>0.13999999999999999</v>
      </c>
      <c r="J199">
        <f t="shared" si="56"/>
        <v>1.556594504347826</v>
      </c>
      <c r="K199">
        <f t="shared" si="69"/>
        <v>1.5628776186783961</v>
      </c>
      <c r="L199">
        <f t="shared" si="57"/>
        <v>5.84</v>
      </c>
      <c r="M199">
        <f t="shared" si="58"/>
        <v>9.339567026086955</v>
      </c>
      <c r="N199">
        <f t="shared" si="70"/>
        <v>11.015131058447318</v>
      </c>
      <c r="O199">
        <f t="shared" si="71"/>
        <v>7.047980549981871</v>
      </c>
      <c r="P199">
        <f t="shared" si="72"/>
        <v>4.5392106307855355</v>
      </c>
      <c r="R199">
        <f t="shared" si="59"/>
        <v>2.178062359217441</v>
      </c>
      <c r="S199">
        <f t="shared" si="60"/>
        <v>10.86115100941158</v>
      </c>
      <c r="T199">
        <f t="shared" si="73"/>
        <v>2.8780623592174406</v>
      </c>
      <c r="U199">
        <f t="shared" si="74"/>
        <v>18.64412353115071</v>
      </c>
      <c r="V199">
        <f t="shared" si="61"/>
        <v>0.5756124718434881</v>
      </c>
      <c r="W199">
        <f t="shared" si="62"/>
        <v>3.7288247062301423</v>
      </c>
      <c r="X199">
        <f t="shared" si="63"/>
        <v>3.7729913076409383</v>
      </c>
      <c r="Y199">
        <f t="shared" si="64"/>
        <v>8.453674831060928</v>
      </c>
      <c r="Z199">
        <f t="shared" si="65"/>
        <v>22.372948237380854</v>
      </c>
      <c r="AA199">
        <f t="shared" si="66"/>
        <v>23.916802273335705</v>
      </c>
      <c r="AB199">
        <f t="shared" si="75"/>
        <v>6.338949741257071</v>
      </c>
      <c r="AC199">
        <f t="shared" si="76"/>
        <v>2.0905804809760817</v>
      </c>
      <c r="AD199">
        <f t="shared" si="67"/>
        <v>3.5936553633894097</v>
      </c>
      <c r="AE199">
        <f t="shared" si="77"/>
        <v>7.512825758056908</v>
      </c>
    </row>
    <row r="200" spans="5:31" ht="13.5">
      <c r="E200">
        <f t="shared" si="78"/>
        <v>462.5</v>
      </c>
      <c r="F200">
        <f t="shared" si="68"/>
        <v>2905.98</v>
      </c>
      <c r="G200">
        <f t="shared" si="53"/>
        <v>0.7</v>
      </c>
      <c r="H200">
        <f t="shared" si="54"/>
        <v>7.828629457297297</v>
      </c>
      <c r="I200">
        <f t="shared" si="55"/>
        <v>0.13999999999999999</v>
      </c>
      <c r="J200">
        <f t="shared" si="56"/>
        <v>1.5657258914594594</v>
      </c>
      <c r="K200">
        <f t="shared" si="69"/>
        <v>1.571972508406721</v>
      </c>
      <c r="L200">
        <f t="shared" si="57"/>
        <v>5.84</v>
      </c>
      <c r="M200">
        <f t="shared" si="58"/>
        <v>9.394355348756756</v>
      </c>
      <c r="N200">
        <f t="shared" si="70"/>
        <v>11.061623407923209</v>
      </c>
      <c r="O200">
        <f t="shared" si="71"/>
        <v>7.0367791731515466</v>
      </c>
      <c r="P200">
        <f t="shared" si="72"/>
        <v>4.5201321864009625</v>
      </c>
      <c r="R200">
        <f t="shared" si="59"/>
        <v>4.630047910852273</v>
      </c>
      <c r="S200">
        <f t="shared" si="60"/>
        <v>15.842094227637993</v>
      </c>
      <c r="T200">
        <f t="shared" si="73"/>
        <v>5.330047910852273</v>
      </c>
      <c r="U200">
        <f t="shared" si="74"/>
        <v>23.67072368493529</v>
      </c>
      <c r="V200">
        <f t="shared" si="61"/>
        <v>1.0660095821704547</v>
      </c>
      <c r="W200">
        <f t="shared" si="62"/>
        <v>4.734144736987058</v>
      </c>
      <c r="X200">
        <f t="shared" si="63"/>
        <v>4.852679962662022</v>
      </c>
      <c r="Y200">
        <f t="shared" si="64"/>
        <v>11.396057493022727</v>
      </c>
      <c r="Z200">
        <f t="shared" si="65"/>
        <v>28.404868421922345</v>
      </c>
      <c r="AA200">
        <f t="shared" si="66"/>
        <v>30.60566412367163</v>
      </c>
      <c r="AB200">
        <f t="shared" si="75"/>
        <v>6.306961175919452</v>
      </c>
      <c r="AC200">
        <f t="shared" si="76"/>
        <v>1.6336845296988025</v>
      </c>
      <c r="AD200">
        <f t="shared" si="67"/>
        <v>5.239550288133806</v>
      </c>
      <c r="AE200">
        <f t="shared" si="77"/>
        <v>8.559772248303101</v>
      </c>
    </row>
    <row r="201" spans="5:31" ht="13.5">
      <c r="E201">
        <f t="shared" si="78"/>
        <v>465</v>
      </c>
      <c r="F201">
        <f t="shared" si="68"/>
        <v>2921.688</v>
      </c>
      <c r="G201">
        <f t="shared" si="53"/>
        <v>0.7</v>
      </c>
      <c r="H201">
        <f t="shared" si="54"/>
        <v>7.874268387096775</v>
      </c>
      <c r="I201">
        <f t="shared" si="55"/>
        <v>0.13999999999999999</v>
      </c>
      <c r="J201">
        <f t="shared" si="56"/>
        <v>1.574853677419355</v>
      </c>
      <c r="K201">
        <f t="shared" si="69"/>
        <v>1.581064231864495</v>
      </c>
      <c r="L201">
        <f t="shared" si="57"/>
        <v>5.84</v>
      </c>
      <c r="M201">
        <f t="shared" si="58"/>
        <v>9.449122064516128</v>
      </c>
      <c r="N201">
        <f t="shared" si="70"/>
        <v>11.108173017653511</v>
      </c>
      <c r="O201">
        <f t="shared" si="71"/>
        <v>7.025756951413683</v>
      </c>
      <c r="P201">
        <f t="shared" si="72"/>
        <v>4.501190242584284</v>
      </c>
      <c r="R201">
        <f t="shared" si="59"/>
        <v>14.988047362930903</v>
      </c>
      <c r="S201">
        <f t="shared" si="60"/>
        <v>26.07974777169959</v>
      </c>
      <c r="T201">
        <f t="shared" si="73"/>
        <v>15.688047362930902</v>
      </c>
      <c r="U201">
        <f t="shared" si="74"/>
        <v>33.954016158796364</v>
      </c>
      <c r="V201">
        <f t="shared" si="61"/>
        <v>3.1376094725861803</v>
      </c>
      <c r="W201">
        <f t="shared" si="62"/>
        <v>6.790803231759273</v>
      </c>
      <c r="X201">
        <f t="shared" si="63"/>
        <v>7.480615063945926</v>
      </c>
      <c r="Y201">
        <f t="shared" si="64"/>
        <v>23.82565683551708</v>
      </c>
      <c r="Z201">
        <f t="shared" si="65"/>
        <v>40.744819390555634</v>
      </c>
      <c r="AA201">
        <f t="shared" si="66"/>
        <v>47.19959990098243</v>
      </c>
      <c r="AB201">
        <f t="shared" si="75"/>
        <v>6.30958811508278</v>
      </c>
      <c r="AC201">
        <f t="shared" si="76"/>
        <v>1.0593310135020717</v>
      </c>
      <c r="AD201">
        <f t="shared" si="67"/>
        <v>9.42700633373849</v>
      </c>
      <c r="AE201">
        <f t="shared" si="77"/>
        <v>9.986320173809643</v>
      </c>
    </row>
    <row r="202" spans="5:31" ht="13.5">
      <c r="E202">
        <f t="shared" si="78"/>
        <v>467.5</v>
      </c>
      <c r="F202">
        <f t="shared" si="68"/>
        <v>2937.3959999999997</v>
      </c>
      <c r="G202">
        <f t="shared" si="53"/>
        <v>0.7</v>
      </c>
      <c r="H202">
        <f t="shared" si="54"/>
        <v>7.9198895999999985</v>
      </c>
      <c r="I202">
        <f t="shared" si="55"/>
        <v>0.13999999999999999</v>
      </c>
      <c r="J202">
        <f t="shared" si="56"/>
        <v>1.5839779199999997</v>
      </c>
      <c r="K202">
        <f t="shared" si="69"/>
        <v>1.5901528388955337</v>
      </c>
      <c r="L202">
        <f t="shared" si="57"/>
        <v>5.84</v>
      </c>
      <c r="M202">
        <f t="shared" si="58"/>
        <v>9.503867519999998</v>
      </c>
      <c r="N202">
        <f t="shared" si="70"/>
        <v>11.154779147868007</v>
      </c>
      <c r="O202">
        <f t="shared" si="71"/>
        <v>7.014910060856628</v>
      </c>
      <c r="P202">
        <f t="shared" si="72"/>
        <v>4.48238367942555</v>
      </c>
      <c r="R202">
        <f t="shared" si="59"/>
        <v>60.88417221651444</v>
      </c>
      <c r="S202">
        <f t="shared" si="60"/>
        <v>-0.0466112950150423</v>
      </c>
      <c r="T202">
        <f t="shared" si="73"/>
        <v>61.584172216514446</v>
      </c>
      <c r="U202">
        <f t="shared" si="74"/>
        <v>7.873278304984956</v>
      </c>
      <c r="V202">
        <f t="shared" si="61"/>
        <v>12.31683444330289</v>
      </c>
      <c r="W202">
        <f t="shared" si="62"/>
        <v>1.5746556609969913</v>
      </c>
      <c r="X202">
        <f t="shared" si="63"/>
        <v>12.417083037269352</v>
      </c>
      <c r="Y202">
        <f t="shared" si="64"/>
        <v>78.90100665981734</v>
      </c>
      <c r="Z202">
        <f t="shared" si="65"/>
        <v>9.447933965981948</v>
      </c>
      <c r="AA202">
        <f t="shared" si="66"/>
        <v>79.46466075028633</v>
      </c>
      <c r="AB202">
        <f t="shared" si="75"/>
        <v>6.399623849802445</v>
      </c>
      <c r="AC202">
        <f t="shared" si="76"/>
        <v>0.6292105135529675</v>
      </c>
      <c r="AD202">
        <f t="shared" si="67"/>
        <v>18.99999441656262</v>
      </c>
      <c r="AE202">
        <f t="shared" si="77"/>
        <v>11.95499624434888</v>
      </c>
    </row>
    <row r="203" spans="5:31" ht="13.5">
      <c r="E203">
        <f t="shared" si="78"/>
        <v>470</v>
      </c>
      <c r="F203">
        <f t="shared" si="68"/>
        <v>2953.104</v>
      </c>
      <c r="G203">
        <f t="shared" si="53"/>
        <v>0.7</v>
      </c>
      <c r="H203">
        <f t="shared" si="54"/>
        <v>7.965493378723403</v>
      </c>
      <c r="I203">
        <f t="shared" si="55"/>
        <v>0.13999999999999999</v>
      </c>
      <c r="J203">
        <f t="shared" si="56"/>
        <v>1.5930986757446806</v>
      </c>
      <c r="K203">
        <f t="shared" si="69"/>
        <v>1.599238378309955</v>
      </c>
      <c r="L203">
        <f t="shared" si="57"/>
        <v>5.84</v>
      </c>
      <c r="M203">
        <f t="shared" si="58"/>
        <v>9.558592054468082</v>
      </c>
      <c r="N203">
        <f t="shared" si="70"/>
        <v>11.201441070850677</v>
      </c>
      <c r="O203">
        <f t="shared" si="71"/>
        <v>7.004234779988302</v>
      </c>
      <c r="P203">
        <f t="shared" si="72"/>
        <v>4.463711381753742</v>
      </c>
      <c r="R203">
        <f t="shared" si="59"/>
        <v>14.968349827395958</v>
      </c>
      <c r="S203">
        <f t="shared" si="60"/>
        <v>-26.068001843421957</v>
      </c>
      <c r="T203">
        <f t="shared" si="73"/>
        <v>15.668349827395957</v>
      </c>
      <c r="U203">
        <f t="shared" si="74"/>
        <v>-18.102508464698552</v>
      </c>
      <c r="V203">
        <f t="shared" si="61"/>
        <v>3.1336699654791915</v>
      </c>
      <c r="W203">
        <f t="shared" si="62"/>
        <v>-3.6205016929397105</v>
      </c>
      <c r="X203">
        <f t="shared" si="63"/>
        <v>4.788310762797844</v>
      </c>
      <c r="Y203">
        <f t="shared" si="64"/>
        <v>23.80201979287515</v>
      </c>
      <c r="Z203">
        <f t="shared" si="65"/>
        <v>-21.723010157638264</v>
      </c>
      <c r="AA203">
        <f t="shared" si="66"/>
        <v>32.22460731381029</v>
      </c>
      <c r="AB203">
        <f t="shared" si="75"/>
        <v>6.729848773428653</v>
      </c>
      <c r="AC203">
        <f t="shared" si="76"/>
        <v>1.5516092876815857</v>
      </c>
      <c r="AD203">
        <f t="shared" si="67"/>
        <v>9.4208097346526</v>
      </c>
      <c r="AE203">
        <f t="shared" si="77"/>
        <v>14.61741588176807</v>
      </c>
    </row>
    <row r="204" spans="5:31" ht="13.5">
      <c r="E204">
        <f t="shared" si="78"/>
        <v>472.5</v>
      </c>
      <c r="F204">
        <f t="shared" si="68"/>
        <v>2968.812</v>
      </c>
      <c r="G204">
        <f t="shared" si="53"/>
        <v>0.7</v>
      </c>
      <c r="H204">
        <f t="shared" si="54"/>
        <v>8.01108</v>
      </c>
      <c r="I204">
        <f t="shared" si="55"/>
        <v>0.13999999999999999</v>
      </c>
      <c r="J204">
        <f t="shared" si="56"/>
        <v>1.6022159999999999</v>
      </c>
      <c r="K204">
        <f t="shared" si="69"/>
        <v>1.6083208979106127</v>
      </c>
      <c r="L204">
        <f t="shared" si="57"/>
        <v>5.84</v>
      </c>
      <c r="M204">
        <f t="shared" si="58"/>
        <v>9.613295999999998</v>
      </c>
      <c r="N204">
        <f t="shared" si="70"/>
        <v>11.24815807070722</v>
      </c>
      <c r="O204">
        <f t="shared" si="71"/>
        <v>6.993727486423776</v>
      </c>
      <c r="P204">
        <f t="shared" si="72"/>
        <v>4.4451722393741475</v>
      </c>
      <c r="R204">
        <f t="shared" si="59"/>
        <v>4.626350578169676</v>
      </c>
      <c r="S204">
        <f t="shared" si="60"/>
        <v>-15.83604877356758</v>
      </c>
      <c r="T204">
        <f t="shared" si="73"/>
        <v>5.326350578169676</v>
      </c>
      <c r="U204">
        <f t="shared" si="74"/>
        <v>-7.82496877356758</v>
      </c>
      <c r="V204">
        <f t="shared" si="61"/>
        <v>1.0652701156339353</v>
      </c>
      <c r="W204">
        <f t="shared" si="62"/>
        <v>-1.564993754713516</v>
      </c>
      <c r="X204">
        <f t="shared" si="63"/>
        <v>1.8931470813317823</v>
      </c>
      <c r="Y204">
        <f t="shared" si="64"/>
        <v>11.391620693803612</v>
      </c>
      <c r="Z204">
        <f t="shared" si="65"/>
        <v>-9.389962528281096</v>
      </c>
      <c r="AA204">
        <f t="shared" si="66"/>
        <v>14.76280523186626</v>
      </c>
      <c r="AB204">
        <f t="shared" si="75"/>
        <v>7.798023395773872</v>
      </c>
      <c r="AC204">
        <f t="shared" si="76"/>
        <v>3.386890175321996</v>
      </c>
      <c r="AD204">
        <f t="shared" si="67"/>
        <v>5.237457844394738</v>
      </c>
      <c r="AE204">
        <f t="shared" si="77"/>
        <v>17.73869451684366</v>
      </c>
    </row>
    <row r="205" spans="5:31" ht="13.5">
      <c r="E205">
        <f t="shared" si="78"/>
        <v>475</v>
      </c>
      <c r="F205">
        <f t="shared" si="68"/>
        <v>2984.52</v>
      </c>
      <c r="G205">
        <f t="shared" si="53"/>
        <v>0.7</v>
      </c>
      <c r="H205">
        <f t="shared" si="54"/>
        <v>8.056649734736842</v>
      </c>
      <c r="I205">
        <f t="shared" si="55"/>
        <v>0.13999999999999999</v>
      </c>
      <c r="J205">
        <f t="shared" si="56"/>
        <v>1.6113299469473685</v>
      </c>
      <c r="K205">
        <f t="shared" si="69"/>
        <v>1.6174004445187373</v>
      </c>
      <c r="L205">
        <f t="shared" si="57"/>
        <v>5.84</v>
      </c>
      <c r="M205">
        <f t="shared" si="58"/>
        <v>9.667979681684212</v>
      </c>
      <c r="N205">
        <f t="shared" si="70"/>
        <v>11.294929443137693</v>
      </c>
      <c r="O205">
        <f t="shared" si="71"/>
        <v>6.983384653698754</v>
      </c>
      <c r="P205">
        <f t="shared" si="72"/>
        <v>4.42676514729163</v>
      </c>
      <c r="R205">
        <f t="shared" si="59"/>
        <v>2.176869712629014</v>
      </c>
      <c r="S205">
        <f t="shared" si="60"/>
        <v>-10.858037606131502</v>
      </c>
      <c r="T205">
        <f t="shared" si="73"/>
        <v>2.8768697126290137</v>
      </c>
      <c r="U205">
        <f t="shared" si="74"/>
        <v>-2.8013878713946596</v>
      </c>
      <c r="V205">
        <f t="shared" si="61"/>
        <v>0.5753739425258028</v>
      </c>
      <c r="W205">
        <f t="shared" si="62"/>
        <v>-0.5602775742789319</v>
      </c>
      <c r="X205">
        <f t="shared" si="63"/>
        <v>0.8030978358690614</v>
      </c>
      <c r="Y205">
        <f t="shared" si="64"/>
        <v>8.452243655154817</v>
      </c>
      <c r="Z205">
        <f t="shared" si="65"/>
        <v>-3.3616654456735913</v>
      </c>
      <c r="AA205">
        <f t="shared" si="66"/>
        <v>9.096219949778078</v>
      </c>
      <c r="AB205">
        <f t="shared" si="75"/>
        <v>11.326415716130935</v>
      </c>
      <c r="AC205">
        <f t="shared" si="76"/>
        <v>5.496788806345855</v>
      </c>
      <c r="AD205">
        <f t="shared" si="67"/>
        <v>3.5926713356204116</v>
      </c>
      <c r="AE205">
        <f t="shared" si="77"/>
        <v>19.748155582517892</v>
      </c>
    </row>
    <row r="206" spans="5:31" ht="13.5">
      <c r="E206">
        <f t="shared" si="78"/>
        <v>477.5</v>
      </c>
      <c r="F206">
        <f t="shared" si="68"/>
        <v>3000.228</v>
      </c>
      <c r="G206">
        <f t="shared" si="53"/>
        <v>0.7</v>
      </c>
      <c r="H206">
        <f t="shared" si="54"/>
        <v>8.10220284816754</v>
      </c>
      <c r="I206">
        <f t="shared" si="55"/>
        <v>0.13999999999999999</v>
      </c>
      <c r="J206">
        <f t="shared" si="56"/>
        <v>1.620440569633508</v>
      </c>
      <c r="K206">
        <f t="shared" si="69"/>
        <v>1.6264770639988035</v>
      </c>
      <c r="L206">
        <f t="shared" si="57"/>
        <v>5.84</v>
      </c>
      <c r="M206">
        <f t="shared" si="58"/>
        <v>9.722643417801049</v>
      </c>
      <c r="N206">
        <f t="shared" si="70"/>
        <v>11.341754495214136</v>
      </c>
      <c r="O206">
        <f t="shared" si="71"/>
        <v>6.973202848203508</v>
      </c>
      <c r="P206">
        <f t="shared" si="72"/>
        <v>4.408489005920418</v>
      </c>
      <c r="R206">
        <f t="shared" si="59"/>
        <v>1.2687274909229347</v>
      </c>
      <c r="S206">
        <f t="shared" si="60"/>
        <v>-8.098233815513565</v>
      </c>
      <c r="T206">
        <f t="shared" si="73"/>
        <v>1.9687274909229346</v>
      </c>
      <c r="U206">
        <f t="shared" si="74"/>
        <v>0.003969032653975191</v>
      </c>
      <c r="V206">
        <f t="shared" si="61"/>
        <v>0.39374549818458693</v>
      </c>
      <c r="W206">
        <f t="shared" si="62"/>
        <v>0.0007938065307950381</v>
      </c>
      <c r="X206">
        <f t="shared" si="63"/>
        <v>0.3937462983564885</v>
      </c>
      <c r="Y206">
        <f t="shared" si="64"/>
        <v>7.362472989107522</v>
      </c>
      <c r="Z206">
        <f t="shared" si="65"/>
        <v>0.004762839184770228</v>
      </c>
      <c r="AA206">
        <f t="shared" si="66"/>
        <v>7.362474529665617</v>
      </c>
      <c r="AB206">
        <f t="shared" si="75"/>
        <v>18.698523796660073</v>
      </c>
      <c r="AC206">
        <f t="shared" si="76"/>
        <v>6.791194971002618</v>
      </c>
      <c r="AD206">
        <f t="shared" si="67"/>
        <v>2.7427450859066806</v>
      </c>
      <c r="AE206">
        <f t="shared" si="77"/>
        <v>18.626516634151592</v>
      </c>
    </row>
    <row r="207" spans="5:31" ht="13.5">
      <c r="E207">
        <f t="shared" si="78"/>
        <v>480</v>
      </c>
      <c r="F207">
        <f t="shared" si="68"/>
        <v>3015.936</v>
      </c>
      <c r="G207">
        <f t="shared" si="53"/>
        <v>0.7</v>
      </c>
      <c r="H207">
        <f t="shared" si="54"/>
        <v>8.147739600000001</v>
      </c>
      <c r="I207">
        <f t="shared" si="55"/>
        <v>0.13999999999999999</v>
      </c>
      <c r="J207">
        <f t="shared" si="56"/>
        <v>1.6295479200000003</v>
      </c>
      <c r="K207">
        <f t="shared" si="69"/>
        <v>1.6355508012826527</v>
      </c>
      <c r="L207">
        <f t="shared" si="57"/>
        <v>5.84</v>
      </c>
      <c r="M207">
        <f t="shared" si="58"/>
        <v>9.777287520000002</v>
      </c>
      <c r="N207">
        <f t="shared" si="70"/>
        <v>11.388632545163084</v>
      </c>
      <c r="O207">
        <f t="shared" si="71"/>
        <v>6.963178726232009</v>
      </c>
      <c r="P207">
        <f t="shared" si="72"/>
        <v>4.390342721280943</v>
      </c>
      <c r="R207">
        <f t="shared" si="59"/>
        <v>0.8393459038811568</v>
      </c>
      <c r="S207">
        <f t="shared" si="60"/>
        <v>-6.345989593120373</v>
      </c>
      <c r="T207">
        <f t="shared" si="73"/>
        <v>1.5393459038811568</v>
      </c>
      <c r="U207">
        <f t="shared" si="74"/>
        <v>1.8017500068796286</v>
      </c>
      <c r="V207">
        <f t="shared" si="61"/>
        <v>0.3078691807762314</v>
      </c>
      <c r="W207">
        <f t="shared" si="62"/>
        <v>0.3603500013759257</v>
      </c>
      <c r="X207">
        <f t="shared" si="63"/>
        <v>0.47395733559409914</v>
      </c>
      <c r="Y207">
        <f t="shared" si="64"/>
        <v>6.847215084657388</v>
      </c>
      <c r="Z207">
        <f t="shared" si="65"/>
        <v>2.162100008255554</v>
      </c>
      <c r="AA207">
        <f t="shared" si="66"/>
        <v>7.180461744293214</v>
      </c>
      <c r="AB207">
        <f t="shared" si="75"/>
        <v>15.15001711133472</v>
      </c>
      <c r="AC207">
        <f t="shared" si="76"/>
        <v>6.9633404898700695</v>
      </c>
      <c r="AD207">
        <f t="shared" si="67"/>
        <v>2.2308571317295147</v>
      </c>
      <c r="AE207">
        <f t="shared" si="77"/>
        <v>15.534217792487537</v>
      </c>
    </row>
    <row r="208" spans="5:31" ht="13.5">
      <c r="E208">
        <f t="shared" si="78"/>
        <v>482.5</v>
      </c>
      <c r="F208">
        <f t="shared" si="68"/>
        <v>3031.644</v>
      </c>
      <c r="G208">
        <f aca="true" t="shared" si="79" ref="G208:G235">$C$17</f>
        <v>0.7</v>
      </c>
      <c r="H208">
        <f aca="true" t="shared" si="80" ref="H208:H235">$C$16*F208-$C$32/F208</f>
        <v>8.193260244559585</v>
      </c>
      <c r="I208">
        <f aca="true" t="shared" si="81" ref="I208:I235">G208/$C$20</f>
        <v>0.13999999999999999</v>
      </c>
      <c r="J208">
        <f aca="true" t="shared" si="82" ref="J208:J235">H208/$C$20</f>
        <v>1.6386520489119172</v>
      </c>
      <c r="K208">
        <f t="shared" si="69"/>
        <v>1.6446217003928971</v>
      </c>
      <c r="L208">
        <f aca="true" t="shared" si="83" ref="L208:L235">$C$19*I208+$C$20</f>
        <v>5.84</v>
      </c>
      <c r="M208">
        <f aca="true" t="shared" si="84" ref="M208:M235">$C$19*J208</f>
        <v>9.831912293471504</v>
      </c>
      <c r="N208">
        <f t="shared" si="70"/>
        <v>11.435562922152808</v>
      </c>
      <c r="O208">
        <f t="shared" si="71"/>
        <v>6.953309031141249</v>
      </c>
      <c r="P208">
        <f t="shared" si="72"/>
        <v>4.372325205184322</v>
      </c>
      <c r="R208">
        <f aca="true" t="shared" si="85" ref="R208:R235">$C$34/$C$23*(1-$C$24^2)/(1+$C$24^2+2*$C$24*COS(2*$C$21*F208/$C$23))</f>
        <v>0.6041266601396593</v>
      </c>
      <c r="S208">
        <f aca="true" t="shared" si="86" ref="S208:S235">$C$34/$C$23*2*$C$24*SIN(2*$C$21*F208/$C$23)/(1+$C$24^2+2*$C$24*COS(2*$C$21*F208/$C$23))</f>
        <v>-5.123505473666333</v>
      </c>
      <c r="T208">
        <f t="shared" si="73"/>
        <v>1.3041266601396593</v>
      </c>
      <c r="U208">
        <f t="shared" si="74"/>
        <v>3.069754770893253</v>
      </c>
      <c r="V208">
        <f aca="true" t="shared" si="87" ref="V208:V235">T208/$C$20</f>
        <v>0.26082533202793184</v>
      </c>
      <c r="W208">
        <f aca="true" t="shared" si="88" ref="W208:W235">U208/$C$20</f>
        <v>0.6139509541786505</v>
      </c>
      <c r="X208">
        <f aca="true" t="shared" si="89" ref="X208:X235">(V208^2+W208^2)^0.5</f>
        <v>0.6670574397788817</v>
      </c>
      <c r="Y208">
        <f aca="true" t="shared" si="90" ref="Y208:Y235">$C$19*V208+$C$20</f>
        <v>6.564951992167591</v>
      </c>
      <c r="Z208">
        <f aca="true" t="shared" si="91" ref="Z208:Z235">$C$19*W208</f>
        <v>3.683705725071903</v>
      </c>
      <c r="AA208">
        <f aca="true" t="shared" si="92" ref="AA208:AA235">(Y208^2+Z208^2)^0.5</f>
        <v>7.527833853665524</v>
      </c>
      <c r="AB208">
        <f t="shared" si="75"/>
        <v>11.285135888988624</v>
      </c>
      <c r="AC208">
        <f t="shared" si="76"/>
        <v>6.642016942982014</v>
      </c>
      <c r="AD208">
        <f aca="true" t="shared" si="93" ref="AD208:AD235">(1+$C$24)/(1+$C$24^2+2*$C$24*COS(2*$C$21*F208/$C$23))^0.5</f>
        <v>1.8926280453136912</v>
      </c>
      <c r="AE208">
        <f t="shared" si="77"/>
        <v>12.570867543736469</v>
      </c>
    </row>
    <row r="209" spans="5:31" ht="13.5">
      <c r="E209">
        <f t="shared" si="78"/>
        <v>485</v>
      </c>
      <c r="F209">
        <f aca="true" t="shared" si="94" ref="F209:F235">E209*2*3.1416</f>
        <v>3047.352</v>
      </c>
      <c r="G209">
        <f t="shared" si="79"/>
        <v>0.7</v>
      </c>
      <c r="H209">
        <f t="shared" si="80"/>
        <v>8.238765030927834</v>
      </c>
      <c r="I209">
        <f t="shared" si="81"/>
        <v>0.13999999999999999</v>
      </c>
      <c r="J209">
        <f t="shared" si="82"/>
        <v>1.6477530061855667</v>
      </c>
      <c r="K209">
        <f aca="true" t="shared" si="95" ref="K209:K235">(I209^2+J209^2)^0.5</f>
        <v>1.6536898044656296</v>
      </c>
      <c r="L209">
        <f t="shared" si="83"/>
        <v>5.84</v>
      </c>
      <c r="M209">
        <f t="shared" si="84"/>
        <v>9.886518037113401</v>
      </c>
      <c r="N209">
        <f aca="true" t="shared" si="96" ref="N209:N235">(L209^2+M209^2)^0.5</f>
        <v>11.482544966085202</v>
      </c>
      <c r="O209">
        <f aca="true" t="shared" si="97" ref="O209:O235">N209/K209</f>
        <v>6.943590590616026</v>
      </c>
      <c r="P209">
        <f aca="true" t="shared" si="98" ref="P209:P235">50/N209</f>
        <v>4.354435375404999</v>
      </c>
      <c r="R209">
        <f t="shared" si="85"/>
        <v>0.4621010704604277</v>
      </c>
      <c r="S209">
        <f t="shared" si="86"/>
        <v>-4.210780353907665</v>
      </c>
      <c r="T209">
        <f aca="true" t="shared" si="99" ref="T209:T235">R209+G209</f>
        <v>1.1621010704604275</v>
      </c>
      <c r="U209">
        <f aca="true" t="shared" si="100" ref="U209:U235">S209+H209</f>
        <v>4.027984677020169</v>
      </c>
      <c r="V209">
        <f t="shared" si="87"/>
        <v>0.23242021409208552</v>
      </c>
      <c r="W209">
        <f t="shared" si="88"/>
        <v>0.8055969354040338</v>
      </c>
      <c r="X209">
        <f t="shared" si="89"/>
        <v>0.838454279165526</v>
      </c>
      <c r="Y209">
        <f t="shared" si="90"/>
        <v>6.394521284552513</v>
      </c>
      <c r="Z209">
        <f t="shared" si="91"/>
        <v>4.833581612424203</v>
      </c>
      <c r="AA209">
        <f t="shared" si="92"/>
        <v>8.015822706532404</v>
      </c>
      <c r="AB209">
        <f aca="true" t="shared" si="101" ref="AB209:AB235">AA209/X209</f>
        <v>9.56023829290987</v>
      </c>
      <c r="AC209">
        <f aca="true" t="shared" si="102" ref="AC209:AC235">50/AA209</f>
        <v>6.237662911288328</v>
      </c>
      <c r="AD209">
        <f t="shared" si="93"/>
        <v>1.6552734826577686</v>
      </c>
      <c r="AE209">
        <f aca="true" t="shared" si="103" ref="AE209:AE235">AC209*AD209</f>
        <v>10.325038010813426</v>
      </c>
    </row>
    <row r="210" spans="5:31" ht="13.5">
      <c r="E210">
        <f aca="true" t="shared" si="104" ref="E210:E235">E209+2.5</f>
        <v>487.5</v>
      </c>
      <c r="F210">
        <f t="shared" si="94"/>
        <v>3063.06</v>
      </c>
      <c r="G210">
        <f t="shared" si="79"/>
        <v>0.7</v>
      </c>
      <c r="H210">
        <f t="shared" si="80"/>
        <v>8.284254203076923</v>
      </c>
      <c r="I210">
        <f t="shared" si="81"/>
        <v>0.13999999999999999</v>
      </c>
      <c r="J210">
        <f t="shared" si="82"/>
        <v>1.6568508406153846</v>
      </c>
      <c r="K210">
        <f t="shared" si="95"/>
        <v>1.6627551557724627</v>
      </c>
      <c r="L210">
        <f t="shared" si="83"/>
        <v>5.84</v>
      </c>
      <c r="M210">
        <f t="shared" si="84"/>
        <v>9.941105043692307</v>
      </c>
      <c r="N210">
        <f t="shared" si="96"/>
        <v>11.529578027392184</v>
      </c>
      <c r="O210">
        <f t="shared" si="97"/>
        <v>6.934020314034697</v>
      </c>
      <c r="P210">
        <f t="shared" si="98"/>
        <v>4.3366721558420505</v>
      </c>
      <c r="R210">
        <f t="shared" si="85"/>
        <v>0.3703265828076127</v>
      </c>
      <c r="S210">
        <f t="shared" si="86"/>
        <v>-3.4934183333050783</v>
      </c>
      <c r="T210">
        <f t="shared" si="99"/>
        <v>1.0703265828076127</v>
      </c>
      <c r="U210">
        <f t="shared" si="100"/>
        <v>4.790835869771845</v>
      </c>
      <c r="V210">
        <f t="shared" si="87"/>
        <v>0.21406531656152256</v>
      </c>
      <c r="W210">
        <f t="shared" si="88"/>
        <v>0.958167173954369</v>
      </c>
      <c r="X210">
        <f t="shared" si="89"/>
        <v>0.9817883137409443</v>
      </c>
      <c r="Y210">
        <f t="shared" si="90"/>
        <v>6.284391899369135</v>
      </c>
      <c r="Z210">
        <f t="shared" si="91"/>
        <v>5.749003043726214</v>
      </c>
      <c r="AA210">
        <f t="shared" si="92"/>
        <v>8.517312812244814</v>
      </c>
      <c r="AB210">
        <f t="shared" si="101"/>
        <v>8.675304740378282</v>
      </c>
      <c r="AC210">
        <f t="shared" si="102"/>
        <v>5.870396109923084</v>
      </c>
      <c r="AD210">
        <f t="shared" si="93"/>
        <v>1.4818140706237204</v>
      </c>
      <c r="AE210">
        <f t="shared" si="103"/>
        <v>8.698835555818778</v>
      </c>
    </row>
    <row r="211" spans="5:31" ht="13.5">
      <c r="E211">
        <f t="shared" si="104"/>
        <v>490</v>
      </c>
      <c r="F211">
        <f t="shared" si="94"/>
        <v>3078.768</v>
      </c>
      <c r="G211">
        <f t="shared" si="79"/>
        <v>0.7</v>
      </c>
      <c r="H211">
        <f t="shared" si="80"/>
        <v>8.329728000000001</v>
      </c>
      <c r="I211">
        <f t="shared" si="81"/>
        <v>0.13999999999999999</v>
      </c>
      <c r="J211">
        <f t="shared" si="82"/>
        <v>1.6659456000000001</v>
      </c>
      <c r="K211">
        <f t="shared" si="95"/>
        <v>1.6718177957419165</v>
      </c>
      <c r="L211">
        <f t="shared" si="83"/>
        <v>5.84</v>
      </c>
      <c r="M211">
        <f t="shared" si="84"/>
        <v>9.9956736</v>
      </c>
      <c r="N211">
        <f t="shared" si="96"/>
        <v>11.576661466836498</v>
      </c>
      <c r="O211">
        <f t="shared" si="97"/>
        <v>6.924595189931584</v>
      </c>
      <c r="P211">
        <f t="shared" si="98"/>
        <v>4.3190344766696604</v>
      </c>
      <c r="R211">
        <f t="shared" si="85"/>
        <v>0.30808184474972466</v>
      </c>
      <c r="S211">
        <f t="shared" si="86"/>
        <v>-2.9061967558668456</v>
      </c>
      <c r="T211">
        <f t="shared" si="99"/>
        <v>1.0080818447497246</v>
      </c>
      <c r="U211">
        <f t="shared" si="100"/>
        <v>5.423531244133155</v>
      </c>
      <c r="V211">
        <f t="shared" si="87"/>
        <v>0.20161636894994492</v>
      </c>
      <c r="W211">
        <f t="shared" si="88"/>
        <v>1.084706248826631</v>
      </c>
      <c r="X211">
        <f t="shared" si="89"/>
        <v>1.1032845537177167</v>
      </c>
      <c r="Y211">
        <f t="shared" si="90"/>
        <v>6.209698213699669</v>
      </c>
      <c r="Z211">
        <f t="shared" si="91"/>
        <v>6.508237492959786</v>
      </c>
      <c r="AA211">
        <f t="shared" si="92"/>
        <v>8.995415897555397</v>
      </c>
      <c r="AB211">
        <f t="shared" si="101"/>
        <v>8.153305389116268</v>
      </c>
      <c r="AC211">
        <f t="shared" si="102"/>
        <v>5.558386690446191</v>
      </c>
      <c r="AD211">
        <f t="shared" si="93"/>
        <v>1.3515568672606257</v>
      </c>
      <c r="AE211">
        <f t="shared" si="103"/>
        <v>7.512475702362612</v>
      </c>
    </row>
    <row r="212" spans="5:31" ht="13.5">
      <c r="E212">
        <f t="shared" si="104"/>
        <v>492.5</v>
      </c>
      <c r="F212">
        <f t="shared" si="94"/>
        <v>3094.476</v>
      </c>
      <c r="G212">
        <f t="shared" si="79"/>
        <v>0.7</v>
      </c>
      <c r="H212">
        <f t="shared" si="80"/>
        <v>8.375186655837563</v>
      </c>
      <c r="I212">
        <f t="shared" si="81"/>
        <v>0.13999999999999999</v>
      </c>
      <c r="J212">
        <f t="shared" si="82"/>
        <v>1.6750373311675126</v>
      </c>
      <c r="K212">
        <f t="shared" si="95"/>
        <v>1.6808777649801854</v>
      </c>
      <c r="L212">
        <f t="shared" si="83"/>
        <v>5.84</v>
      </c>
      <c r="M212">
        <f t="shared" si="84"/>
        <v>10.050223987005076</v>
      </c>
      <c r="N212">
        <f t="shared" si="96"/>
        <v>11.623794655316834</v>
      </c>
      <c r="O212">
        <f t="shared" si="97"/>
        <v>6.915312283551956</v>
      </c>
      <c r="P212">
        <f t="shared" si="98"/>
        <v>4.301521274477223</v>
      </c>
      <c r="R212">
        <f t="shared" si="85"/>
        <v>0.264398879995746</v>
      </c>
      <c r="S212">
        <f t="shared" si="86"/>
        <v>-2.4091527984879297</v>
      </c>
      <c r="T212">
        <f t="shared" si="99"/>
        <v>0.9643988799957459</v>
      </c>
      <c r="U212">
        <f t="shared" si="100"/>
        <v>5.966033857349633</v>
      </c>
      <c r="V212">
        <f t="shared" si="87"/>
        <v>0.19287977599914918</v>
      </c>
      <c r="W212">
        <f t="shared" si="88"/>
        <v>1.1932067714699266</v>
      </c>
      <c r="X212">
        <f t="shared" si="89"/>
        <v>1.2086955809761064</v>
      </c>
      <c r="Y212">
        <f t="shared" si="90"/>
        <v>6.1572786559948955</v>
      </c>
      <c r="Z212">
        <f t="shared" si="91"/>
        <v>7.15924062881956</v>
      </c>
      <c r="AA212">
        <f t="shared" si="92"/>
        <v>9.442817737778855</v>
      </c>
      <c r="AB212">
        <f t="shared" si="101"/>
        <v>7.812403624536393</v>
      </c>
      <c r="AC212">
        <f t="shared" si="102"/>
        <v>5.295029660475161</v>
      </c>
      <c r="AD212">
        <f t="shared" si="93"/>
        <v>1.25207711004785</v>
      </c>
      <c r="AE212">
        <f t="shared" si="103"/>
        <v>6.629785434905388</v>
      </c>
    </row>
    <row r="213" spans="5:31" ht="13.5">
      <c r="E213">
        <f t="shared" si="104"/>
        <v>495</v>
      </c>
      <c r="F213">
        <f t="shared" si="94"/>
        <v>3110.1839999999997</v>
      </c>
      <c r="G213">
        <f t="shared" si="79"/>
        <v>0.7</v>
      </c>
      <c r="H213">
        <f t="shared" si="80"/>
        <v>8.420630399999999</v>
      </c>
      <c r="I213">
        <f t="shared" si="81"/>
        <v>0.13999999999999999</v>
      </c>
      <c r="J213">
        <f t="shared" si="82"/>
        <v>1.6841260799999997</v>
      </c>
      <c r="K213">
        <f t="shared" si="95"/>
        <v>1.6899351032912966</v>
      </c>
      <c r="L213">
        <f t="shared" si="83"/>
        <v>5.84</v>
      </c>
      <c r="M213">
        <f t="shared" si="84"/>
        <v>10.104756479999999</v>
      </c>
      <c r="N213">
        <f t="shared" si="96"/>
        <v>11.670976973677138</v>
      </c>
      <c r="O213">
        <f t="shared" si="97"/>
        <v>6.906168734495715</v>
      </c>
      <c r="P213">
        <f t="shared" si="98"/>
        <v>4.284131492399531</v>
      </c>
      <c r="R213">
        <f t="shared" si="85"/>
        <v>0.23305255217773566</v>
      </c>
      <c r="S213">
        <f t="shared" si="86"/>
        <v>-1.9763166360049904</v>
      </c>
      <c r="T213">
        <f t="shared" si="99"/>
        <v>0.9330525521777356</v>
      </c>
      <c r="U213">
        <f t="shared" si="100"/>
        <v>6.444313763995008</v>
      </c>
      <c r="V213">
        <f t="shared" si="87"/>
        <v>0.18661051043554713</v>
      </c>
      <c r="W213">
        <f t="shared" si="88"/>
        <v>1.2888627527990015</v>
      </c>
      <c r="X213">
        <f t="shared" si="89"/>
        <v>1.302302068706656</v>
      </c>
      <c r="Y213">
        <f t="shared" si="90"/>
        <v>6.119663062613283</v>
      </c>
      <c r="Z213">
        <f t="shared" si="91"/>
        <v>7.733176516794009</v>
      </c>
      <c r="AA213">
        <f t="shared" si="92"/>
        <v>9.861657824108871</v>
      </c>
      <c r="AB213">
        <f t="shared" si="101"/>
        <v>7.572481117151794</v>
      </c>
      <c r="AC213">
        <f t="shared" si="102"/>
        <v>5.070141439886974</v>
      </c>
      <c r="AD213">
        <f t="shared" si="93"/>
        <v>1.1755150726936745</v>
      </c>
      <c r="AE213">
        <f t="shared" si="103"/>
        <v>5.960027683275948</v>
      </c>
    </row>
    <row r="214" spans="5:31" ht="13.5">
      <c r="E214">
        <f t="shared" si="104"/>
        <v>497.5</v>
      </c>
      <c r="F214">
        <f t="shared" si="94"/>
        <v>3125.892</v>
      </c>
      <c r="G214">
        <f t="shared" si="79"/>
        <v>0.7</v>
      </c>
      <c r="H214">
        <f t="shared" si="80"/>
        <v>8.466059457286432</v>
      </c>
      <c r="I214">
        <f t="shared" si="81"/>
        <v>0.13999999999999999</v>
      </c>
      <c r="J214">
        <f t="shared" si="82"/>
        <v>1.6932118914572865</v>
      </c>
      <c r="K214">
        <f t="shared" si="95"/>
        <v>1.6989898496966842</v>
      </c>
      <c r="L214">
        <f t="shared" si="83"/>
        <v>5.84</v>
      </c>
      <c r="M214">
        <f t="shared" si="84"/>
        <v>10.159271348743719</v>
      </c>
      <c r="N214">
        <f t="shared" si="96"/>
        <v>11.718207812520012</v>
      </c>
      <c r="O214">
        <f t="shared" si="97"/>
        <v>6.897161754446049</v>
      </c>
      <c r="P214">
        <f t="shared" si="98"/>
        <v>4.266864080237492</v>
      </c>
      <c r="R214">
        <f t="shared" si="85"/>
        <v>0.21031788950878785</v>
      </c>
      <c r="S214">
        <f t="shared" si="86"/>
        <v>-1.5899343047610546</v>
      </c>
      <c r="T214">
        <f t="shared" si="99"/>
        <v>0.9103178895087878</v>
      </c>
      <c r="U214">
        <f t="shared" si="100"/>
        <v>6.876125152525377</v>
      </c>
      <c r="V214">
        <f t="shared" si="87"/>
        <v>0.18206357790175756</v>
      </c>
      <c r="W214">
        <f t="shared" si="88"/>
        <v>1.3752250305050755</v>
      </c>
      <c r="X214">
        <f t="shared" si="89"/>
        <v>1.3872242179712966</v>
      </c>
      <c r="Y214">
        <f t="shared" si="90"/>
        <v>6.092381467410545</v>
      </c>
      <c r="Z214">
        <f t="shared" si="91"/>
        <v>8.251350183030453</v>
      </c>
      <c r="AA214">
        <f t="shared" si="92"/>
        <v>10.256797345538429</v>
      </c>
      <c r="AB214">
        <f t="shared" si="101"/>
        <v>7.39375597157478</v>
      </c>
      <c r="AC214">
        <f t="shared" si="102"/>
        <v>4.874816018642441</v>
      </c>
      <c r="AD214">
        <f t="shared" si="93"/>
        <v>1.1167073587262049</v>
      </c>
      <c r="AE214">
        <f t="shared" si="103"/>
        <v>5.443742920454395</v>
      </c>
    </row>
    <row r="215" spans="5:31" ht="13.5">
      <c r="E215">
        <f t="shared" si="104"/>
        <v>500</v>
      </c>
      <c r="F215">
        <f t="shared" si="94"/>
        <v>3141.6</v>
      </c>
      <c r="G215">
        <f t="shared" si="79"/>
        <v>0.7</v>
      </c>
      <c r="H215">
        <f t="shared" si="80"/>
        <v>8.511474047999998</v>
      </c>
      <c r="I215">
        <f t="shared" si="81"/>
        <v>0.13999999999999999</v>
      </c>
      <c r="J215">
        <f t="shared" si="82"/>
        <v>1.7022948095999997</v>
      </c>
      <c r="K215">
        <f t="shared" si="95"/>
        <v>1.7080420424541953</v>
      </c>
      <c r="L215">
        <f t="shared" si="83"/>
        <v>5.84</v>
      </c>
      <c r="M215">
        <f t="shared" si="84"/>
        <v>10.213768857599998</v>
      </c>
      <c r="N215">
        <f t="shared" si="96"/>
        <v>11.765486572024107</v>
      </c>
      <c r="O215">
        <f t="shared" si="97"/>
        <v>6.888288624979571</v>
      </c>
      <c r="P215">
        <f t="shared" si="98"/>
        <v>4.249717994569783</v>
      </c>
      <c r="R215">
        <f t="shared" si="85"/>
        <v>0.19387894052599577</v>
      </c>
      <c r="S215">
        <f t="shared" si="86"/>
        <v>-1.237291710010729</v>
      </c>
      <c r="T215">
        <f t="shared" si="99"/>
        <v>0.8938789405259957</v>
      </c>
      <c r="U215">
        <f t="shared" si="100"/>
        <v>7.274182337989269</v>
      </c>
      <c r="V215">
        <f t="shared" si="87"/>
        <v>0.17877578810519915</v>
      </c>
      <c r="W215">
        <f t="shared" si="88"/>
        <v>1.4548364675978538</v>
      </c>
      <c r="X215">
        <f t="shared" si="89"/>
        <v>1.4657796320952328</v>
      </c>
      <c r="Y215">
        <f t="shared" si="90"/>
        <v>6.0726547286311945</v>
      </c>
      <c r="Z215">
        <f t="shared" si="91"/>
        <v>8.729018805587122</v>
      </c>
      <c r="AA215">
        <f t="shared" si="92"/>
        <v>10.633574411337912</v>
      </c>
      <c r="AB215">
        <f t="shared" si="101"/>
        <v>7.254551897503132</v>
      </c>
      <c r="AC215">
        <f t="shared" si="102"/>
        <v>4.702087752043954</v>
      </c>
      <c r="AD215">
        <f t="shared" si="93"/>
        <v>1.0721772536039191</v>
      </c>
      <c r="AE215">
        <f t="shared" si="103"/>
        <v>5.041471532191112</v>
      </c>
    </row>
    <row r="216" spans="5:31" ht="13.5">
      <c r="E216">
        <f t="shared" si="104"/>
        <v>502.5</v>
      </c>
      <c r="F216">
        <f t="shared" si="94"/>
        <v>3157.308</v>
      </c>
      <c r="G216">
        <f t="shared" si="79"/>
        <v>0.7</v>
      </c>
      <c r="H216">
        <f t="shared" si="80"/>
        <v>8.5568743880597</v>
      </c>
      <c r="I216">
        <f t="shared" si="81"/>
        <v>0.13999999999999999</v>
      </c>
      <c r="J216">
        <f t="shared" si="82"/>
        <v>1.7113748776119402</v>
      </c>
      <c r="K216">
        <f t="shared" si="95"/>
        <v>1.7170917190765562</v>
      </c>
      <c r="L216">
        <f t="shared" si="83"/>
        <v>5.84</v>
      </c>
      <c r="M216">
        <f t="shared" si="84"/>
        <v>10.268249265671642</v>
      </c>
      <c r="N216">
        <f t="shared" si="96"/>
        <v>11.812812661765454</v>
      </c>
      <c r="O216">
        <f t="shared" si="97"/>
        <v>6.879546695454526</v>
      </c>
      <c r="P216">
        <f t="shared" si="98"/>
        <v>4.232692198855829</v>
      </c>
      <c r="R216">
        <f t="shared" si="85"/>
        <v>0.18226222856994193</v>
      </c>
      <c r="S216">
        <f t="shared" si="86"/>
        <v>-0.9088601562739634</v>
      </c>
      <c r="T216">
        <f t="shared" si="99"/>
        <v>0.8822622285699419</v>
      </c>
      <c r="U216">
        <f t="shared" si="100"/>
        <v>7.648014231785737</v>
      </c>
      <c r="V216">
        <f t="shared" si="87"/>
        <v>0.17645244571398838</v>
      </c>
      <c r="W216">
        <f t="shared" si="88"/>
        <v>1.5296028463571474</v>
      </c>
      <c r="X216">
        <f t="shared" si="89"/>
        <v>1.5397468406145003</v>
      </c>
      <c r="Y216">
        <f t="shared" si="90"/>
        <v>6.05871467428393</v>
      </c>
      <c r="Z216">
        <f t="shared" si="91"/>
        <v>9.177617078142884</v>
      </c>
      <c r="AA216">
        <f t="shared" si="92"/>
        <v>10.997121384135184</v>
      </c>
      <c r="AB216">
        <f t="shared" si="101"/>
        <v>7.142162006155716</v>
      </c>
      <c r="AC216">
        <f t="shared" si="102"/>
        <v>4.546644367509817</v>
      </c>
      <c r="AD216">
        <f t="shared" si="93"/>
        <v>1.0395601151863252</v>
      </c>
      <c r="AE216">
        <f t="shared" si="103"/>
        <v>4.7265101423997615</v>
      </c>
    </row>
    <row r="217" spans="5:31" ht="13.5">
      <c r="E217">
        <f t="shared" si="104"/>
        <v>505</v>
      </c>
      <c r="F217">
        <f t="shared" si="94"/>
        <v>3173.016</v>
      </c>
      <c r="G217">
        <f t="shared" si="79"/>
        <v>0.7</v>
      </c>
      <c r="H217">
        <f t="shared" si="80"/>
        <v>8.602260689108912</v>
      </c>
      <c r="I217">
        <f t="shared" si="81"/>
        <v>0.13999999999999999</v>
      </c>
      <c r="J217">
        <f t="shared" si="82"/>
        <v>1.7204521378217823</v>
      </c>
      <c r="K217">
        <f t="shared" si="95"/>
        <v>1.7261389163493015</v>
      </c>
      <c r="L217">
        <f t="shared" si="83"/>
        <v>5.84</v>
      </c>
      <c r="M217">
        <f t="shared" si="84"/>
        <v>10.322712826930694</v>
      </c>
      <c r="N217">
        <f t="shared" si="96"/>
        <v>11.86018550054254</v>
      </c>
      <c r="O217">
        <f t="shared" si="97"/>
        <v>6.870933380973906</v>
      </c>
      <c r="P217">
        <f t="shared" si="98"/>
        <v>4.215785663530538</v>
      </c>
      <c r="R217">
        <f t="shared" si="85"/>
        <v>0.17452799166500713</v>
      </c>
      <c r="S217">
        <f t="shared" si="86"/>
        <v>-0.5971507204017351</v>
      </c>
      <c r="T217">
        <f t="shared" si="99"/>
        <v>0.874527991665007</v>
      </c>
      <c r="U217">
        <f t="shared" si="100"/>
        <v>8.005109968707176</v>
      </c>
      <c r="V217">
        <f t="shared" si="87"/>
        <v>0.1749055983330014</v>
      </c>
      <c r="W217">
        <f t="shared" si="88"/>
        <v>1.6010219937414352</v>
      </c>
      <c r="X217">
        <f t="shared" si="89"/>
        <v>1.6105475443997377</v>
      </c>
      <c r="Y217">
        <f t="shared" si="90"/>
        <v>6.049433589998008</v>
      </c>
      <c r="Z217">
        <f t="shared" si="91"/>
        <v>9.606131962448611</v>
      </c>
      <c r="AA217">
        <f t="shared" si="92"/>
        <v>11.352242863847346</v>
      </c>
      <c r="AB217">
        <f t="shared" si="101"/>
        <v>7.048685338922054</v>
      </c>
      <c r="AC217">
        <f t="shared" si="102"/>
        <v>4.404415990714163</v>
      </c>
      <c r="AD217">
        <f t="shared" si="93"/>
        <v>1.0172643292232348</v>
      </c>
      <c r="AE217">
        <f t="shared" si="103"/>
        <v>4.480455278413933</v>
      </c>
    </row>
    <row r="218" spans="5:31" ht="13.5">
      <c r="E218">
        <f t="shared" si="104"/>
        <v>507.5</v>
      </c>
      <c r="F218">
        <f t="shared" si="94"/>
        <v>3188.724</v>
      </c>
      <c r="G218">
        <f t="shared" si="79"/>
        <v>0.7</v>
      </c>
      <c r="H218">
        <f t="shared" si="80"/>
        <v>8.647633158620689</v>
      </c>
      <c r="I218">
        <f t="shared" si="81"/>
        <v>0.13999999999999999</v>
      </c>
      <c r="J218">
        <f t="shared" si="82"/>
        <v>1.7295266317241378</v>
      </c>
      <c r="K218">
        <f t="shared" si="95"/>
        <v>1.7351836703481973</v>
      </c>
      <c r="L218">
        <f t="shared" si="83"/>
        <v>5.84</v>
      </c>
      <c r="M218">
        <f t="shared" si="84"/>
        <v>10.377159790344827</v>
      </c>
      <c r="N218">
        <f t="shared" si="96"/>
        <v>11.90760451620516</v>
      </c>
      <c r="O218">
        <f t="shared" si="97"/>
        <v>6.862446160420397</v>
      </c>
      <c r="P218">
        <f t="shared" si="98"/>
        <v>4.198997366091104</v>
      </c>
      <c r="R218">
        <f t="shared" si="85"/>
        <v>0.1700970503452929</v>
      </c>
      <c r="S218">
        <f t="shared" si="86"/>
        <v>-0.2959634198560838</v>
      </c>
      <c r="T218">
        <f t="shared" si="99"/>
        <v>0.8700970503452928</v>
      </c>
      <c r="U218">
        <f t="shared" si="100"/>
        <v>8.351669738764604</v>
      </c>
      <c r="V218">
        <f t="shared" si="87"/>
        <v>0.17401941006905858</v>
      </c>
      <c r="W218">
        <f t="shared" si="88"/>
        <v>1.6703339477529209</v>
      </c>
      <c r="X218">
        <f t="shared" si="89"/>
        <v>1.6793743632962368</v>
      </c>
      <c r="Y218">
        <f t="shared" si="90"/>
        <v>6.044116460414351</v>
      </c>
      <c r="Z218">
        <f t="shared" si="91"/>
        <v>10.022003686517525</v>
      </c>
      <c r="AA218">
        <f t="shared" si="92"/>
        <v>11.703499548409551</v>
      </c>
      <c r="AB218">
        <f t="shared" si="101"/>
        <v>6.968964040536022</v>
      </c>
      <c r="AC218">
        <f t="shared" si="102"/>
        <v>4.272226421950412</v>
      </c>
      <c r="AD218">
        <f t="shared" si="93"/>
        <v>1.0042680860193505</v>
      </c>
      <c r="AE218">
        <f t="shared" si="103"/>
        <v>4.290460651813438</v>
      </c>
    </row>
    <row r="219" spans="5:31" ht="13.5">
      <c r="E219">
        <f t="shared" si="104"/>
        <v>510</v>
      </c>
      <c r="F219">
        <f t="shared" si="94"/>
        <v>3204.432</v>
      </c>
      <c r="G219">
        <f t="shared" si="79"/>
        <v>0.7</v>
      </c>
      <c r="H219">
        <f t="shared" si="80"/>
        <v>8.692991999999998</v>
      </c>
      <c r="I219">
        <f t="shared" si="81"/>
        <v>0.13999999999999999</v>
      </c>
      <c r="J219">
        <f t="shared" si="82"/>
        <v>1.7385983999999997</v>
      </c>
      <c r="K219">
        <f t="shared" si="95"/>
        <v>1.7442260164561698</v>
      </c>
      <c r="L219">
        <f t="shared" si="83"/>
        <v>5.84</v>
      </c>
      <c r="M219">
        <f t="shared" si="84"/>
        <v>10.431590399999997</v>
      </c>
      <c r="N219">
        <f t="shared" si="96"/>
        <v>11.955069145486867</v>
      </c>
      <c r="O219">
        <f t="shared" si="97"/>
        <v>6.8540825745602465</v>
      </c>
      <c r="P219">
        <f t="shared" si="98"/>
        <v>4.182326291176274</v>
      </c>
      <c r="R219">
        <f t="shared" si="85"/>
        <v>0.16865431611624626</v>
      </c>
      <c r="S219">
        <f t="shared" si="86"/>
        <v>0.00014085516744290354</v>
      </c>
      <c r="T219">
        <f t="shared" si="99"/>
        <v>0.8686543161162462</v>
      </c>
      <c r="U219">
        <f t="shared" si="100"/>
        <v>8.693132855167441</v>
      </c>
      <c r="V219">
        <f t="shared" si="87"/>
        <v>0.17373086322324924</v>
      </c>
      <c r="W219">
        <f t="shared" si="88"/>
        <v>1.7386265710334883</v>
      </c>
      <c r="X219">
        <f t="shared" si="89"/>
        <v>1.7472849699862814</v>
      </c>
      <c r="Y219">
        <f t="shared" si="90"/>
        <v>6.042385179339496</v>
      </c>
      <c r="Z219">
        <f t="shared" si="91"/>
        <v>10.43175942620093</v>
      </c>
      <c r="AA219">
        <f t="shared" si="92"/>
        <v>12.055373216190096</v>
      </c>
      <c r="AB219">
        <f t="shared" si="101"/>
        <v>6.899488877469568</v>
      </c>
      <c r="AC219">
        <f t="shared" si="102"/>
        <v>4.147528168837703</v>
      </c>
      <c r="AD219">
        <f t="shared" si="93"/>
        <v>1.0000000009687642</v>
      </c>
      <c r="AE219">
        <f t="shared" si="103"/>
        <v>4.14752817285568</v>
      </c>
    </row>
    <row r="220" spans="5:31" ht="13.5">
      <c r="E220">
        <f t="shared" si="104"/>
        <v>512.5</v>
      </c>
      <c r="F220">
        <f t="shared" si="94"/>
        <v>3220.14</v>
      </c>
      <c r="G220">
        <f t="shared" si="79"/>
        <v>0.7</v>
      </c>
      <c r="H220">
        <f t="shared" si="80"/>
        <v>8.738337412682927</v>
      </c>
      <c r="I220">
        <f t="shared" si="81"/>
        <v>0.13999999999999999</v>
      </c>
      <c r="J220">
        <f t="shared" si="82"/>
        <v>1.7476674825365854</v>
      </c>
      <c r="K220">
        <f t="shared" si="95"/>
        <v>1.7532659893797535</v>
      </c>
      <c r="L220">
        <f t="shared" si="83"/>
        <v>5.84</v>
      </c>
      <c r="M220">
        <f t="shared" si="84"/>
        <v>10.486004895219512</v>
      </c>
      <c r="N220">
        <f t="shared" si="96"/>
        <v>12.002578833840982</v>
      </c>
      <c r="O220">
        <f t="shared" si="97"/>
        <v>6.845840224213264</v>
      </c>
      <c r="P220">
        <f t="shared" si="98"/>
        <v>4.165771430638406</v>
      </c>
      <c r="R220">
        <f t="shared" si="85"/>
        <v>0.17009982163617487</v>
      </c>
      <c r="S220">
        <f t="shared" si="86"/>
        <v>0.2962475288488872</v>
      </c>
      <c r="T220">
        <f t="shared" si="99"/>
        <v>0.8700998216361748</v>
      </c>
      <c r="U220">
        <f t="shared" si="100"/>
        <v>9.034584941531815</v>
      </c>
      <c r="V220">
        <f t="shared" si="87"/>
        <v>0.17401996432723496</v>
      </c>
      <c r="W220">
        <f t="shared" si="88"/>
        <v>1.806916988306363</v>
      </c>
      <c r="X220">
        <f t="shared" si="89"/>
        <v>1.8152773756686853</v>
      </c>
      <c r="Y220">
        <f t="shared" si="90"/>
        <v>6.04411978596341</v>
      </c>
      <c r="Z220">
        <f t="shared" si="91"/>
        <v>10.841501929838177</v>
      </c>
      <c r="AA220">
        <f t="shared" si="92"/>
        <v>12.412475501758676</v>
      </c>
      <c r="AB220">
        <f t="shared" si="101"/>
        <v>6.83778449956517</v>
      </c>
      <c r="AC220">
        <f t="shared" si="102"/>
        <v>4.028205332039986</v>
      </c>
      <c r="AD220">
        <f t="shared" si="93"/>
        <v>1.0042762669597265</v>
      </c>
      <c r="AE220">
        <f t="shared" si="103"/>
        <v>4.0454310134083835</v>
      </c>
    </row>
    <row r="221" spans="5:31" ht="13.5">
      <c r="E221">
        <f t="shared" si="104"/>
        <v>515</v>
      </c>
      <c r="F221">
        <f t="shared" si="94"/>
        <v>3235.848</v>
      </c>
      <c r="G221">
        <f t="shared" si="79"/>
        <v>0.7</v>
      </c>
      <c r="H221">
        <f t="shared" si="80"/>
        <v>8.78366959223301</v>
      </c>
      <c r="I221">
        <f t="shared" si="81"/>
        <v>0.13999999999999999</v>
      </c>
      <c r="J221">
        <f t="shared" si="82"/>
        <v>1.7567339184466022</v>
      </c>
      <c r="K221">
        <f t="shared" si="95"/>
        <v>1.7623036231650757</v>
      </c>
      <c r="L221">
        <f t="shared" si="83"/>
        <v>5.84</v>
      </c>
      <c r="M221">
        <f t="shared" si="84"/>
        <v>10.540403510679614</v>
      </c>
      <c r="N221">
        <f t="shared" si="96"/>
        <v>12.05013303528003</v>
      </c>
      <c r="O221">
        <f t="shared" si="97"/>
        <v>6.837716768486318</v>
      </c>
      <c r="P221">
        <f t="shared" si="98"/>
        <v>4.14933178360865</v>
      </c>
      <c r="R221">
        <f t="shared" si="85"/>
        <v>0.17453372751151183</v>
      </c>
      <c r="S221">
        <f t="shared" si="86"/>
        <v>0.5974421901395861</v>
      </c>
      <c r="T221">
        <f t="shared" si="99"/>
        <v>0.8745337275115118</v>
      </c>
      <c r="U221">
        <f t="shared" si="100"/>
        <v>9.381111782372598</v>
      </c>
      <c r="V221">
        <f t="shared" si="87"/>
        <v>0.17490674550230237</v>
      </c>
      <c r="W221">
        <f t="shared" si="88"/>
        <v>1.8762223564745195</v>
      </c>
      <c r="X221">
        <f t="shared" si="89"/>
        <v>1.8843573707120966</v>
      </c>
      <c r="Y221">
        <f t="shared" si="90"/>
        <v>6.0494404730138145</v>
      </c>
      <c r="Z221">
        <f t="shared" si="91"/>
        <v>11.257334138847117</v>
      </c>
      <c r="AA221">
        <f t="shared" si="92"/>
        <v>12.779800544225656</v>
      </c>
      <c r="AB221">
        <f t="shared" si="101"/>
        <v>6.782047154567174</v>
      </c>
      <c r="AC221">
        <f t="shared" si="102"/>
        <v>3.9124241279799694</v>
      </c>
      <c r="AD221">
        <f t="shared" si="93"/>
        <v>1.017281045235525</v>
      </c>
      <c r="AE221">
        <f t="shared" si="103"/>
        <v>3.980034906316151</v>
      </c>
    </row>
    <row r="222" spans="5:31" ht="13.5">
      <c r="E222">
        <f t="shared" si="104"/>
        <v>517.5</v>
      </c>
      <c r="F222">
        <f t="shared" si="94"/>
        <v>3251.556</v>
      </c>
      <c r="G222">
        <f t="shared" si="79"/>
        <v>0.7</v>
      </c>
      <c r="H222">
        <f t="shared" si="80"/>
        <v>8.828988730434782</v>
      </c>
      <c r="I222">
        <f t="shared" si="81"/>
        <v>0.13999999999999999</v>
      </c>
      <c r="J222">
        <f t="shared" si="82"/>
        <v>1.7657977460869563</v>
      </c>
      <c r="K222">
        <f t="shared" si="95"/>
        <v>1.7713389512133964</v>
      </c>
      <c r="L222">
        <f t="shared" si="83"/>
        <v>5.84</v>
      </c>
      <c r="M222">
        <f t="shared" si="84"/>
        <v>10.594786476521737</v>
      </c>
      <c r="N222">
        <f t="shared" si="96"/>
        <v>12.09773121221859</v>
      </c>
      <c r="O222">
        <f t="shared" si="97"/>
        <v>6.829709923067771</v>
      </c>
      <c r="P222">
        <f t="shared" si="98"/>
        <v>4.1330063565555575</v>
      </c>
      <c r="R222">
        <f t="shared" si="85"/>
        <v>0.1822713447450395</v>
      </c>
      <c r="S222">
        <f t="shared" si="86"/>
        <v>0.9091644675709272</v>
      </c>
      <c r="T222">
        <f t="shared" si="99"/>
        <v>0.8822713447450394</v>
      </c>
      <c r="U222">
        <f t="shared" si="100"/>
        <v>9.738153198005708</v>
      </c>
      <c r="V222">
        <f t="shared" si="87"/>
        <v>0.1764542689490079</v>
      </c>
      <c r="W222">
        <f t="shared" si="88"/>
        <v>1.9476306396011416</v>
      </c>
      <c r="X222">
        <f t="shared" si="89"/>
        <v>1.955607633791472</v>
      </c>
      <c r="Y222">
        <f t="shared" si="90"/>
        <v>6.0587256136940475</v>
      </c>
      <c r="Z222">
        <f t="shared" si="91"/>
        <v>11.685783837606849</v>
      </c>
      <c r="AA222">
        <f t="shared" si="92"/>
        <v>13.163042959791088</v>
      </c>
      <c r="AB222">
        <f t="shared" si="101"/>
        <v>6.730922262903517</v>
      </c>
      <c r="AC222">
        <f t="shared" si="102"/>
        <v>3.7985137747201847</v>
      </c>
      <c r="AD222">
        <f t="shared" si="93"/>
        <v>1.0395861126011812</v>
      </c>
      <c r="AE222">
        <f t="shared" si="103"/>
        <v>3.9488821687233955</v>
      </c>
    </row>
    <row r="223" spans="5:31" ht="13.5">
      <c r="E223">
        <f t="shared" si="104"/>
        <v>520</v>
      </c>
      <c r="F223">
        <f t="shared" si="94"/>
        <v>3267.264</v>
      </c>
      <c r="G223">
        <f t="shared" si="79"/>
        <v>0.7</v>
      </c>
      <c r="H223">
        <f t="shared" si="80"/>
        <v>8.874295015384616</v>
      </c>
      <c r="I223">
        <f t="shared" si="81"/>
        <v>0.13999999999999999</v>
      </c>
      <c r="J223">
        <f t="shared" si="82"/>
        <v>1.7748590030769233</v>
      </c>
      <c r="K223">
        <f t="shared" si="95"/>
        <v>1.7803720062962152</v>
      </c>
      <c r="L223">
        <f t="shared" si="83"/>
        <v>5.84</v>
      </c>
      <c r="M223">
        <f t="shared" si="84"/>
        <v>10.649154018461541</v>
      </c>
      <c r="N223">
        <f t="shared" si="96"/>
        <v>12.145372835319447</v>
      </c>
      <c r="O223">
        <f t="shared" si="97"/>
        <v>6.821817458580464</v>
      </c>
      <c r="P223">
        <f t="shared" si="98"/>
        <v>4.116794163337424</v>
      </c>
      <c r="R223">
        <f t="shared" si="85"/>
        <v>0.19389214161222734</v>
      </c>
      <c r="S223">
        <f t="shared" si="86"/>
        <v>1.2376152959469653</v>
      </c>
      <c r="T223">
        <f t="shared" si="99"/>
        <v>0.8938921416122273</v>
      </c>
      <c r="U223">
        <f t="shared" si="100"/>
        <v>10.111910311331581</v>
      </c>
      <c r="V223">
        <f t="shared" si="87"/>
        <v>0.17877842832244545</v>
      </c>
      <c r="W223">
        <f t="shared" si="88"/>
        <v>2.022382062266316</v>
      </c>
      <c r="X223">
        <f t="shared" si="89"/>
        <v>2.0302686847336244</v>
      </c>
      <c r="Y223">
        <f t="shared" si="90"/>
        <v>6.072670569934672</v>
      </c>
      <c r="Z223">
        <f t="shared" si="91"/>
        <v>12.134292373597896</v>
      </c>
      <c r="AA223">
        <f t="shared" si="92"/>
        <v>13.569022782017383</v>
      </c>
      <c r="AB223">
        <f t="shared" si="101"/>
        <v>6.683363085904892</v>
      </c>
      <c r="AC223">
        <f t="shared" si="102"/>
        <v>3.6848637372960633</v>
      </c>
      <c r="AD223">
        <f t="shared" si="93"/>
        <v>1.072213754895441</v>
      </c>
      <c r="AE223">
        <f t="shared" si="103"/>
        <v>3.9509615840442596</v>
      </c>
    </row>
    <row r="224" spans="5:31" ht="13.5">
      <c r="E224">
        <f t="shared" si="104"/>
        <v>522.5</v>
      </c>
      <c r="F224">
        <f t="shared" si="94"/>
        <v>3282.9719999999998</v>
      </c>
      <c r="G224">
        <f t="shared" si="79"/>
        <v>0.7</v>
      </c>
      <c r="H224">
        <f t="shared" si="80"/>
        <v>8.919588631578947</v>
      </c>
      <c r="I224">
        <f t="shared" si="81"/>
        <v>0.13999999999999999</v>
      </c>
      <c r="J224">
        <f t="shared" si="82"/>
        <v>1.7839177263157893</v>
      </c>
      <c r="K224">
        <f t="shared" si="95"/>
        <v>1.7894028205699506</v>
      </c>
      <c r="L224">
        <f t="shared" si="83"/>
        <v>5.84</v>
      </c>
      <c r="M224">
        <f t="shared" si="84"/>
        <v>10.703506357894735</v>
      </c>
      <c r="N224">
        <f t="shared" si="96"/>
        <v>12.193057383342907</v>
      </c>
      <c r="O224">
        <f t="shared" si="97"/>
        <v>6.814037198990914</v>
      </c>
      <c r="P224">
        <f t="shared" si="98"/>
        <v>4.100694225248676</v>
      </c>
      <c r="R224">
        <f t="shared" si="85"/>
        <v>0.21033629119676128</v>
      </c>
      <c r="S224">
        <f t="shared" si="86"/>
        <v>1.59028514060569</v>
      </c>
      <c r="T224">
        <f t="shared" si="99"/>
        <v>0.9103362911967612</v>
      </c>
      <c r="U224">
        <f t="shared" si="100"/>
        <v>10.509873772184637</v>
      </c>
      <c r="V224">
        <f t="shared" si="87"/>
        <v>0.18206725823935224</v>
      </c>
      <c r="W224">
        <f t="shared" si="88"/>
        <v>2.1019747544369274</v>
      </c>
      <c r="X224">
        <f t="shared" si="89"/>
        <v>2.109845102089956</v>
      </c>
      <c r="Y224">
        <f t="shared" si="90"/>
        <v>6.0924035494361135</v>
      </c>
      <c r="Z224">
        <f t="shared" si="91"/>
        <v>12.611848526621564</v>
      </c>
      <c r="AA224">
        <f t="shared" si="92"/>
        <v>14.006288026012754</v>
      </c>
      <c r="AB224">
        <f t="shared" si="101"/>
        <v>6.638538541117782</v>
      </c>
      <c r="AC224">
        <f t="shared" si="102"/>
        <v>3.5698252033043314</v>
      </c>
      <c r="AD224">
        <f t="shared" si="93"/>
        <v>1.116756210611682</v>
      </c>
      <c r="AE224">
        <f t="shared" si="103"/>
        <v>3.9866244665882222</v>
      </c>
    </row>
    <row r="225" spans="5:31" ht="13.5">
      <c r="E225">
        <f t="shared" si="104"/>
        <v>525</v>
      </c>
      <c r="F225">
        <f t="shared" si="94"/>
        <v>3298.68</v>
      </c>
      <c r="G225">
        <f t="shared" si="79"/>
        <v>0.7</v>
      </c>
      <c r="H225">
        <f t="shared" si="80"/>
        <v>8.96486976</v>
      </c>
      <c r="I225">
        <f t="shared" si="81"/>
        <v>0.13999999999999999</v>
      </c>
      <c r="J225">
        <f t="shared" si="82"/>
        <v>1.7929739519999999</v>
      </c>
      <c r="K225">
        <f t="shared" si="95"/>
        <v>1.7984314255902274</v>
      </c>
      <c r="L225">
        <f t="shared" si="83"/>
        <v>5.84</v>
      </c>
      <c r="M225">
        <f t="shared" si="84"/>
        <v>10.757843712</v>
      </c>
      <c r="N225">
        <f t="shared" si="96"/>
        <v>12.240784342999346</v>
      </c>
      <c r="O225">
        <f t="shared" si="97"/>
        <v>6.806367020072529</v>
      </c>
      <c r="P225">
        <f t="shared" si="98"/>
        <v>4.084705571060535</v>
      </c>
      <c r="R225">
        <f t="shared" si="85"/>
        <v>0.23307789833013257</v>
      </c>
      <c r="S225">
        <f t="shared" si="86"/>
        <v>1.976705108580734</v>
      </c>
      <c r="T225">
        <f t="shared" si="99"/>
        <v>0.9330778983301325</v>
      </c>
      <c r="U225">
        <f t="shared" si="100"/>
        <v>10.941574868580734</v>
      </c>
      <c r="V225">
        <f t="shared" si="87"/>
        <v>0.18661557966602652</v>
      </c>
      <c r="W225">
        <f t="shared" si="88"/>
        <v>2.188314973716147</v>
      </c>
      <c r="X225">
        <f t="shared" si="89"/>
        <v>2.1962576804110183</v>
      </c>
      <c r="Y225">
        <f t="shared" si="90"/>
        <v>6.119693477996159</v>
      </c>
      <c r="Z225">
        <f t="shared" si="91"/>
        <v>13.129889842296881</v>
      </c>
      <c r="AA225">
        <f t="shared" si="92"/>
        <v>14.486015861356757</v>
      </c>
      <c r="AB225">
        <f t="shared" si="101"/>
        <v>6.595772431696528</v>
      </c>
      <c r="AC225">
        <f t="shared" si="102"/>
        <v>3.4516046702241434</v>
      </c>
      <c r="AD225">
        <f t="shared" si="93"/>
        <v>1.175578993843311</v>
      </c>
      <c r="AE225">
        <f t="shared" si="103"/>
        <v>4.057633945366971</v>
      </c>
    </row>
    <row r="226" spans="5:31" ht="13.5">
      <c r="E226">
        <f t="shared" si="104"/>
        <v>527.5</v>
      </c>
      <c r="F226">
        <f t="shared" si="94"/>
        <v>3314.388</v>
      </c>
      <c r="G226">
        <f t="shared" si="79"/>
        <v>0.7</v>
      </c>
      <c r="H226">
        <f t="shared" si="80"/>
        <v>9.010138578199053</v>
      </c>
      <c r="I226">
        <f t="shared" si="81"/>
        <v>0.13999999999999999</v>
      </c>
      <c r="J226">
        <f t="shared" si="82"/>
        <v>1.8020277156398106</v>
      </c>
      <c r="K226">
        <f t="shared" si="95"/>
        <v>1.8074578523257558</v>
      </c>
      <c r="L226">
        <f t="shared" si="83"/>
        <v>5.84</v>
      </c>
      <c r="M226">
        <f t="shared" si="84"/>
        <v>10.812166293838864</v>
      </c>
      <c r="N226">
        <f t="shared" si="96"/>
        <v>12.28855320880474</v>
      </c>
      <c r="O226">
        <f t="shared" si="97"/>
        <v>6.79880484792073</v>
      </c>
      <c r="P226">
        <f t="shared" si="98"/>
        <v>4.068827237056274</v>
      </c>
      <c r="R226">
        <f t="shared" si="85"/>
        <v>0.26443393320466335</v>
      </c>
      <c r="S226">
        <f t="shared" si="86"/>
        <v>2.4095930710211</v>
      </c>
      <c r="T226">
        <f t="shared" si="99"/>
        <v>0.9644339332046633</v>
      </c>
      <c r="U226">
        <f t="shared" si="100"/>
        <v>11.419731649220154</v>
      </c>
      <c r="V226">
        <f t="shared" si="87"/>
        <v>0.19288678664093267</v>
      </c>
      <c r="W226">
        <f t="shared" si="88"/>
        <v>2.2839463298440306</v>
      </c>
      <c r="X226">
        <f t="shared" si="89"/>
        <v>2.2920768202808306</v>
      </c>
      <c r="Y226">
        <f t="shared" si="90"/>
        <v>6.157320719845596</v>
      </c>
      <c r="Z226">
        <f t="shared" si="91"/>
        <v>13.703677979064183</v>
      </c>
      <c r="AA226">
        <f t="shared" si="92"/>
        <v>15.023427991005532</v>
      </c>
      <c r="AB226">
        <f t="shared" si="101"/>
        <v>6.554504568989458</v>
      </c>
      <c r="AC226">
        <f t="shared" si="102"/>
        <v>3.3281352318482043</v>
      </c>
      <c r="AD226">
        <f t="shared" si="93"/>
        <v>1.2521601056073202</v>
      </c>
      <c r="AE226">
        <f t="shared" si="103"/>
        <v>4.16735816338649</v>
      </c>
    </row>
    <row r="227" spans="5:31" ht="13.5">
      <c r="E227">
        <f t="shared" si="104"/>
        <v>530</v>
      </c>
      <c r="F227">
        <f t="shared" si="94"/>
        <v>3330.096</v>
      </c>
      <c r="G227">
        <f t="shared" si="79"/>
        <v>0.7</v>
      </c>
      <c r="H227">
        <f t="shared" si="80"/>
        <v>9.05539526037736</v>
      </c>
      <c r="I227">
        <f t="shared" si="81"/>
        <v>0.13999999999999999</v>
      </c>
      <c r="J227">
        <f t="shared" si="82"/>
        <v>1.8110790520754718</v>
      </c>
      <c r="K227">
        <f t="shared" si="95"/>
        <v>1.81648213117184</v>
      </c>
      <c r="L227">
        <f t="shared" si="83"/>
        <v>5.84</v>
      </c>
      <c r="M227">
        <f t="shared" si="84"/>
        <v>10.86647431245283</v>
      </c>
      <c r="N227">
        <f t="shared" si="96"/>
        <v>12.336363482939257</v>
      </c>
      <c r="O227">
        <f t="shared" si="97"/>
        <v>6.79134865751797</v>
      </c>
      <c r="P227">
        <f t="shared" si="98"/>
        <v>4.053058267061293</v>
      </c>
      <c r="R227">
        <f t="shared" si="85"/>
        <v>0.30813111666866183</v>
      </c>
      <c r="S227">
        <f t="shared" si="86"/>
        <v>2.9067090348878746</v>
      </c>
      <c r="T227">
        <f t="shared" si="99"/>
        <v>1.0081311166686617</v>
      </c>
      <c r="U227">
        <f t="shared" si="100"/>
        <v>11.962104295265235</v>
      </c>
      <c r="V227">
        <f t="shared" si="87"/>
        <v>0.20162622333373234</v>
      </c>
      <c r="W227">
        <f t="shared" si="88"/>
        <v>2.392420859053047</v>
      </c>
      <c r="X227">
        <f t="shared" si="89"/>
        <v>2.400902059803345</v>
      </c>
      <c r="Y227">
        <f t="shared" si="90"/>
        <v>6.209757340002394</v>
      </c>
      <c r="Z227">
        <f t="shared" si="91"/>
        <v>14.354525154318281</v>
      </c>
      <c r="AA227">
        <f t="shared" si="92"/>
        <v>15.640123996556738</v>
      </c>
      <c r="AB227">
        <f t="shared" si="101"/>
        <v>6.514269889808751</v>
      </c>
      <c r="AC227">
        <f t="shared" si="102"/>
        <v>3.1969056006849934</v>
      </c>
      <c r="AD227">
        <f t="shared" si="93"/>
        <v>1.351664941038978</v>
      </c>
      <c r="AE227">
        <f t="shared" si="103"/>
        <v>4.32114522025706</v>
      </c>
    </row>
    <row r="228" spans="5:31" ht="13.5">
      <c r="E228">
        <f t="shared" si="104"/>
        <v>532.5</v>
      </c>
      <c r="F228">
        <f t="shared" si="94"/>
        <v>3345.804</v>
      </c>
      <c r="G228">
        <f t="shared" si="79"/>
        <v>0.7</v>
      </c>
      <c r="H228">
        <f t="shared" si="80"/>
        <v>9.100639977464787</v>
      </c>
      <c r="I228">
        <f t="shared" si="81"/>
        <v>0.13999999999999999</v>
      </c>
      <c r="J228">
        <f t="shared" si="82"/>
        <v>1.8201279954929575</v>
      </c>
      <c r="K228">
        <f t="shared" si="95"/>
        <v>1.8255042919635143</v>
      </c>
      <c r="L228">
        <f t="shared" si="83"/>
        <v>5.84</v>
      </c>
      <c r="M228">
        <f t="shared" si="84"/>
        <v>10.920767972957744</v>
      </c>
      <c r="N228">
        <f t="shared" si="96"/>
        <v>12.384214675108778</v>
      </c>
      <c r="O228">
        <f t="shared" si="97"/>
        <v>6.783996471346723</v>
      </c>
      <c r="P228">
        <f t="shared" si="98"/>
        <v>4.037397712468257</v>
      </c>
      <c r="R228">
        <f t="shared" si="85"/>
        <v>0.3703977780179544</v>
      </c>
      <c r="S228">
        <f t="shared" si="86"/>
        <v>3.494032854284558</v>
      </c>
      <c r="T228">
        <f t="shared" si="99"/>
        <v>1.0703977780179543</v>
      </c>
      <c r="U228">
        <f t="shared" si="100"/>
        <v>12.594672831749346</v>
      </c>
      <c r="V228">
        <f t="shared" si="87"/>
        <v>0.21407955560359088</v>
      </c>
      <c r="W228">
        <f t="shared" si="88"/>
        <v>2.518934566349869</v>
      </c>
      <c r="X228">
        <f t="shared" si="89"/>
        <v>2.5280153096212916</v>
      </c>
      <c r="Y228">
        <f t="shared" si="90"/>
        <v>6.284477333621545</v>
      </c>
      <c r="Z228">
        <f t="shared" si="91"/>
        <v>15.113607398099214</v>
      </c>
      <c r="AA228">
        <f t="shared" si="92"/>
        <v>16.368133184351912</v>
      </c>
      <c r="AB228">
        <f t="shared" si="101"/>
        <v>6.474697017085681</v>
      </c>
      <c r="AC228">
        <f t="shared" si="102"/>
        <v>3.0547161021270566</v>
      </c>
      <c r="AD228">
        <f t="shared" si="93"/>
        <v>1.4819565030054815</v>
      </c>
      <c r="AE228">
        <f t="shared" si="103"/>
        <v>4.526956392382748</v>
      </c>
    </row>
    <row r="229" spans="5:31" ht="13.5">
      <c r="E229">
        <f t="shared" si="104"/>
        <v>535</v>
      </c>
      <c r="F229">
        <f t="shared" si="94"/>
        <v>3361.512</v>
      </c>
      <c r="G229">
        <f t="shared" si="79"/>
        <v>0.7</v>
      </c>
      <c r="H229">
        <f t="shared" si="80"/>
        <v>9.145872897196263</v>
      </c>
      <c r="I229">
        <f t="shared" si="81"/>
        <v>0.13999999999999999</v>
      </c>
      <c r="J229">
        <f t="shared" si="82"/>
        <v>1.8291745794392527</v>
      </c>
      <c r="K229">
        <f t="shared" si="95"/>
        <v>1.8345243639883246</v>
      </c>
      <c r="L229">
        <f t="shared" si="83"/>
        <v>5.84</v>
      </c>
      <c r="M229">
        <f t="shared" si="84"/>
        <v>10.975047476635517</v>
      </c>
      <c r="N229">
        <f t="shared" si="96"/>
        <v>12.432106302409242</v>
      </c>
      <c r="O229">
        <f t="shared" si="97"/>
        <v>6.776746358048566</v>
      </c>
      <c r="P229">
        <f t="shared" si="98"/>
        <v>4.021844632257561</v>
      </c>
      <c r="R229">
        <f t="shared" si="85"/>
        <v>0.46220815447768193</v>
      </c>
      <c r="S229">
        <f t="shared" si="86"/>
        <v>4.211544846712594</v>
      </c>
      <c r="T229">
        <f t="shared" si="99"/>
        <v>1.1622081544776819</v>
      </c>
      <c r="U229">
        <f t="shared" si="100"/>
        <v>13.357417743908858</v>
      </c>
      <c r="V229">
        <f t="shared" si="87"/>
        <v>0.23244163089553638</v>
      </c>
      <c r="W229">
        <f t="shared" si="88"/>
        <v>2.6714835487817714</v>
      </c>
      <c r="X229">
        <f t="shared" si="89"/>
        <v>2.6815766748659313</v>
      </c>
      <c r="Y229">
        <f t="shared" si="90"/>
        <v>6.394649785373218</v>
      </c>
      <c r="Z229">
        <f t="shared" si="91"/>
        <v>16.028901292690627</v>
      </c>
      <c r="AA229">
        <f t="shared" si="92"/>
        <v>17.25738168229448</v>
      </c>
      <c r="AB229">
        <f t="shared" si="101"/>
        <v>6.435535423635531</v>
      </c>
      <c r="AC229">
        <f t="shared" si="102"/>
        <v>2.8973108968956978</v>
      </c>
      <c r="AD229">
        <f t="shared" si="93"/>
        <v>1.6554652622032409</v>
      </c>
      <c r="AE229">
        <f t="shared" si="103"/>
        <v>4.796397543613743</v>
      </c>
    </row>
    <row r="230" spans="5:31" ht="13.5">
      <c r="E230">
        <f t="shared" si="104"/>
        <v>537.5</v>
      </c>
      <c r="F230">
        <f t="shared" si="94"/>
        <v>3377.22</v>
      </c>
      <c r="G230">
        <f t="shared" si="79"/>
        <v>0.7</v>
      </c>
      <c r="H230">
        <f t="shared" si="80"/>
        <v>9.191094184186046</v>
      </c>
      <c r="I230">
        <f t="shared" si="81"/>
        <v>0.13999999999999999</v>
      </c>
      <c r="J230">
        <f t="shared" si="82"/>
        <v>1.8382188368372092</v>
      </c>
      <c r="K230">
        <f t="shared" si="95"/>
        <v>1.843542375998757</v>
      </c>
      <c r="L230">
        <f t="shared" si="83"/>
        <v>5.84</v>
      </c>
      <c r="M230">
        <f t="shared" si="84"/>
        <v>11.029313021023256</v>
      </c>
      <c r="N230">
        <f t="shared" si="96"/>
        <v>12.480037889193811</v>
      </c>
      <c r="O230">
        <f t="shared" si="97"/>
        <v>6.76959643112767</v>
      </c>
      <c r="P230">
        <f t="shared" si="98"/>
        <v>4.006398093013315</v>
      </c>
      <c r="R230">
        <f t="shared" si="85"/>
        <v>0.6042970069245754</v>
      </c>
      <c r="S230">
        <f t="shared" si="86"/>
        <v>5.124500233818689</v>
      </c>
      <c r="T230">
        <f t="shared" si="99"/>
        <v>1.3042970069245754</v>
      </c>
      <c r="U230">
        <f t="shared" si="100"/>
        <v>14.315594418004736</v>
      </c>
      <c r="V230">
        <f t="shared" si="87"/>
        <v>0.2608594013849151</v>
      </c>
      <c r="W230">
        <f t="shared" si="88"/>
        <v>2.863118883600947</v>
      </c>
      <c r="X230">
        <f t="shared" si="89"/>
        <v>2.8749778032053097</v>
      </c>
      <c r="Y230">
        <f t="shared" si="90"/>
        <v>6.565156408309491</v>
      </c>
      <c r="Z230">
        <f t="shared" si="91"/>
        <v>17.178713301605683</v>
      </c>
      <c r="AA230">
        <f t="shared" si="92"/>
        <v>18.390472244190228</v>
      </c>
      <c r="AB230">
        <f t="shared" si="101"/>
        <v>6.396735384769479</v>
      </c>
      <c r="AC230">
        <f t="shared" si="102"/>
        <v>2.7187991333825376</v>
      </c>
      <c r="AD230">
        <f t="shared" si="93"/>
        <v>1.8928948605362896</v>
      </c>
      <c r="AE230">
        <f t="shared" si="103"/>
        <v>5.1464009064103236</v>
      </c>
    </row>
    <row r="231" spans="5:31" ht="13.5">
      <c r="E231">
        <f t="shared" si="104"/>
        <v>540</v>
      </c>
      <c r="F231">
        <f t="shared" si="94"/>
        <v>3392.928</v>
      </c>
      <c r="G231">
        <f t="shared" si="79"/>
        <v>0.7</v>
      </c>
      <c r="H231">
        <f t="shared" si="80"/>
        <v>9.236304</v>
      </c>
      <c r="I231">
        <f t="shared" si="81"/>
        <v>0.13999999999999999</v>
      </c>
      <c r="J231">
        <f t="shared" si="82"/>
        <v>1.8472608000000001</v>
      </c>
      <c r="K231">
        <f t="shared" si="95"/>
        <v>1.8525583562243433</v>
      </c>
      <c r="L231">
        <f t="shared" si="83"/>
        <v>5.84</v>
      </c>
      <c r="M231">
        <f t="shared" si="84"/>
        <v>11.083564800000001</v>
      </c>
      <c r="N231">
        <f t="shared" si="96"/>
        <v>12.528008966942794</v>
      </c>
      <c r="O231">
        <f t="shared" si="97"/>
        <v>6.762544847696913</v>
      </c>
      <c r="P231">
        <f t="shared" si="98"/>
        <v>3.99105716893508</v>
      </c>
      <c r="R231">
        <f t="shared" si="85"/>
        <v>0.8396390596433625</v>
      </c>
      <c r="S231">
        <f t="shared" si="86"/>
        <v>6.347360846073144</v>
      </c>
      <c r="T231">
        <f t="shared" si="99"/>
        <v>1.5396390596433625</v>
      </c>
      <c r="U231">
        <f t="shared" si="100"/>
        <v>15.583664846073145</v>
      </c>
      <c r="V231">
        <f t="shared" si="87"/>
        <v>0.30792781192867247</v>
      </c>
      <c r="W231">
        <f t="shared" si="88"/>
        <v>3.116732969214629</v>
      </c>
      <c r="X231">
        <f t="shared" si="89"/>
        <v>3.1319073962600834</v>
      </c>
      <c r="Y231">
        <f t="shared" si="90"/>
        <v>6.847566871572035</v>
      </c>
      <c r="Z231">
        <f t="shared" si="91"/>
        <v>18.700397815287772</v>
      </c>
      <c r="AA231">
        <f t="shared" si="92"/>
        <v>19.914669229255868</v>
      </c>
      <c r="AB231">
        <f t="shared" si="101"/>
        <v>6.358639228297953</v>
      </c>
      <c r="AC231">
        <f t="shared" si="102"/>
        <v>2.5107120497159423</v>
      </c>
      <c r="AD231">
        <f t="shared" si="93"/>
        <v>2.231246680022788</v>
      </c>
      <c r="AE231">
        <f t="shared" si="103"/>
        <v>5.602017925421905</v>
      </c>
    </row>
    <row r="232" spans="5:31" ht="13.5">
      <c r="E232">
        <f t="shared" si="104"/>
        <v>542.5</v>
      </c>
      <c r="F232">
        <f t="shared" si="94"/>
        <v>3408.636</v>
      </c>
      <c r="G232">
        <f t="shared" si="79"/>
        <v>0.7</v>
      </c>
      <c r="H232">
        <f t="shared" si="80"/>
        <v>9.281502503225806</v>
      </c>
      <c r="I232">
        <f t="shared" si="81"/>
        <v>0.13999999999999999</v>
      </c>
      <c r="J232">
        <f t="shared" si="82"/>
        <v>1.8563005006451612</v>
      </c>
      <c r="K232">
        <f t="shared" si="95"/>
        <v>1.861572332383428</v>
      </c>
      <c r="L232">
        <f t="shared" si="83"/>
        <v>5.84</v>
      </c>
      <c r="M232">
        <f t="shared" si="84"/>
        <v>11.137803003870967</v>
      </c>
      <c r="N232">
        <f t="shared" si="96"/>
        <v>12.576019074136186</v>
      </c>
      <c r="O232">
        <f t="shared" si="97"/>
        <v>6.75558980726509</v>
      </c>
      <c r="P232">
        <f t="shared" si="98"/>
        <v>3.9758209418455714</v>
      </c>
      <c r="R232">
        <f t="shared" si="85"/>
        <v>1.2692930077873072</v>
      </c>
      <c r="S232">
        <f t="shared" si="86"/>
        <v>8.100276665681923</v>
      </c>
      <c r="T232">
        <f t="shared" si="99"/>
        <v>1.9692930077873072</v>
      </c>
      <c r="U232">
        <f t="shared" si="100"/>
        <v>17.381779168907727</v>
      </c>
      <c r="V232">
        <f t="shared" si="87"/>
        <v>0.39385860155746144</v>
      </c>
      <c r="W232">
        <f t="shared" si="88"/>
        <v>3.4763558337815454</v>
      </c>
      <c r="X232">
        <f t="shared" si="89"/>
        <v>3.498596072868056</v>
      </c>
      <c r="Y232">
        <f t="shared" si="90"/>
        <v>7.363151609344769</v>
      </c>
      <c r="Z232">
        <f t="shared" si="91"/>
        <v>20.858135002689274</v>
      </c>
      <c r="AA232">
        <f t="shared" si="92"/>
        <v>22.119624712291298</v>
      </c>
      <c r="AB232">
        <f t="shared" si="101"/>
        <v>6.322428840480066</v>
      </c>
      <c r="AC232">
        <f t="shared" si="102"/>
        <v>2.26043618055673</v>
      </c>
      <c r="AD232">
        <f t="shared" si="93"/>
        <v>2.743356287212234</v>
      </c>
      <c r="AE232">
        <f t="shared" si="103"/>
        <v>6.201181807772313</v>
      </c>
    </row>
    <row r="233" spans="5:31" ht="13.5">
      <c r="E233">
        <f t="shared" si="104"/>
        <v>545</v>
      </c>
      <c r="F233">
        <f t="shared" si="94"/>
        <v>3424.344</v>
      </c>
      <c r="G233">
        <f t="shared" si="79"/>
        <v>0.7</v>
      </c>
      <c r="H233">
        <f t="shared" si="80"/>
        <v>9.326689849541285</v>
      </c>
      <c r="I233">
        <f t="shared" si="81"/>
        <v>0.13999999999999999</v>
      </c>
      <c r="J233">
        <f t="shared" si="82"/>
        <v>1.865337969908257</v>
      </c>
      <c r="K233">
        <f t="shared" si="95"/>
        <v>1.8705843316946331</v>
      </c>
      <c r="L233">
        <f t="shared" si="83"/>
        <v>5.84</v>
      </c>
      <c r="M233">
        <f t="shared" si="84"/>
        <v>11.192027819449542</v>
      </c>
      <c r="N233">
        <f t="shared" si="96"/>
        <v>12.624067756128866</v>
      </c>
      <c r="O233">
        <f t="shared" si="97"/>
        <v>6.748729550563618</v>
      </c>
      <c r="P233">
        <f t="shared" si="98"/>
        <v>3.9606885011945114</v>
      </c>
      <c r="R233">
        <f t="shared" si="85"/>
        <v>2.1781708309923338</v>
      </c>
      <c r="S233">
        <f t="shared" si="86"/>
        <v>10.861434124149257</v>
      </c>
      <c r="T233">
        <f t="shared" si="99"/>
        <v>2.8781708309923335</v>
      </c>
      <c r="U233">
        <f t="shared" si="100"/>
        <v>20.188123973690544</v>
      </c>
      <c r="V233">
        <f t="shared" si="87"/>
        <v>0.5756341661984667</v>
      </c>
      <c r="W233">
        <f t="shared" si="88"/>
        <v>4.037624794738109</v>
      </c>
      <c r="X233">
        <f t="shared" si="89"/>
        <v>4.078451749914294</v>
      </c>
      <c r="Y233">
        <f t="shared" si="90"/>
        <v>8.453804997190801</v>
      </c>
      <c r="Z233">
        <f t="shared" si="91"/>
        <v>24.225748768428655</v>
      </c>
      <c r="AA233">
        <f t="shared" si="92"/>
        <v>25.658404516289604</v>
      </c>
      <c r="AB233">
        <f t="shared" si="101"/>
        <v>6.291211981808734</v>
      </c>
      <c r="AC233">
        <f t="shared" si="102"/>
        <v>1.948679231721395</v>
      </c>
      <c r="AD233">
        <f t="shared" si="93"/>
        <v>3.5937448478159606</v>
      </c>
      <c r="AE233">
        <f t="shared" si="103"/>
        <v>7.003055949044728</v>
      </c>
    </row>
    <row r="234" spans="5:31" ht="13.5">
      <c r="E234">
        <f t="shared" si="104"/>
        <v>547.5</v>
      </c>
      <c r="F234">
        <f t="shared" si="94"/>
        <v>3440.052</v>
      </c>
      <c r="G234">
        <f t="shared" si="79"/>
        <v>0.7</v>
      </c>
      <c r="H234">
        <f t="shared" si="80"/>
        <v>9.371866191780821</v>
      </c>
      <c r="I234">
        <f t="shared" si="81"/>
        <v>0.13999999999999999</v>
      </c>
      <c r="J234">
        <f t="shared" si="82"/>
        <v>1.8743732383561642</v>
      </c>
      <c r="K234">
        <f t="shared" si="95"/>
        <v>1.879594380888008</v>
      </c>
      <c r="L234">
        <f t="shared" si="83"/>
        <v>5.84</v>
      </c>
      <c r="M234">
        <f t="shared" si="84"/>
        <v>11.246239430136985</v>
      </c>
      <c r="N234">
        <f t="shared" si="96"/>
        <v>12.672154565028311</v>
      </c>
      <c r="O234">
        <f t="shared" si="97"/>
        <v>6.741962358411284</v>
      </c>
      <c r="P234">
        <f t="shared" si="98"/>
        <v>3.945658944058839</v>
      </c>
      <c r="R234">
        <f t="shared" si="85"/>
        <v>4.6303842485111195</v>
      </c>
      <c r="S234">
        <f t="shared" si="86"/>
        <v>15.842644011088103</v>
      </c>
      <c r="T234">
        <f t="shared" si="99"/>
        <v>5.33038424851112</v>
      </c>
      <c r="U234">
        <f t="shared" si="100"/>
        <v>25.214510202868922</v>
      </c>
      <c r="V234">
        <f t="shared" si="87"/>
        <v>1.066076849702224</v>
      </c>
      <c r="W234">
        <f t="shared" si="88"/>
        <v>5.042902040573784</v>
      </c>
      <c r="X234">
        <f t="shared" si="89"/>
        <v>5.154355521332832</v>
      </c>
      <c r="Y234">
        <f t="shared" si="90"/>
        <v>11.396461098213344</v>
      </c>
      <c r="Z234">
        <f t="shared" si="91"/>
        <v>30.257412243442705</v>
      </c>
      <c r="AA234">
        <f t="shared" si="92"/>
        <v>32.33249636561839</v>
      </c>
      <c r="AB234">
        <f t="shared" si="101"/>
        <v>6.272849482694926</v>
      </c>
      <c r="AC234">
        <f t="shared" si="102"/>
        <v>1.5464317828909993</v>
      </c>
      <c r="AD234">
        <f t="shared" si="93"/>
        <v>5.239740591356231</v>
      </c>
      <c r="AE234">
        <f t="shared" si="103"/>
        <v>8.102901384577354</v>
      </c>
    </row>
    <row r="235" spans="5:31" ht="13.5">
      <c r="E235">
        <f t="shared" si="104"/>
        <v>550</v>
      </c>
      <c r="F235">
        <f t="shared" si="94"/>
        <v>3455.7599999999998</v>
      </c>
      <c r="G235">
        <f t="shared" si="79"/>
        <v>0.7</v>
      </c>
      <c r="H235">
        <f t="shared" si="80"/>
        <v>9.41703168</v>
      </c>
      <c r="I235">
        <f t="shared" si="81"/>
        <v>0.13999999999999999</v>
      </c>
      <c r="J235">
        <f t="shared" si="82"/>
        <v>1.8834063359999997</v>
      </c>
      <c r="K235">
        <f t="shared" si="95"/>
        <v>1.8886025062158909</v>
      </c>
      <c r="L235">
        <f t="shared" si="83"/>
        <v>5.84</v>
      </c>
      <c r="M235">
        <f t="shared" si="84"/>
        <v>11.300438015999998</v>
      </c>
      <c r="N235">
        <f t="shared" si="96"/>
        <v>12.720279059574832</v>
      </c>
      <c r="O235">
        <f t="shared" si="97"/>
        <v>6.735286550615614</v>
      </c>
      <c r="P235">
        <f t="shared" si="98"/>
        <v>3.9307313751394397</v>
      </c>
      <c r="R235">
        <f t="shared" si="85"/>
        <v>14.989839773153845</v>
      </c>
      <c r="S235">
        <f t="shared" si="86"/>
        <v>26.080815611070495</v>
      </c>
      <c r="T235">
        <f t="shared" si="99"/>
        <v>15.689839773153844</v>
      </c>
      <c r="U235">
        <f t="shared" si="100"/>
        <v>35.49784729107049</v>
      </c>
      <c r="V235">
        <f t="shared" si="87"/>
        <v>3.137967954630769</v>
      </c>
      <c r="W235">
        <f t="shared" si="88"/>
        <v>7.0995694582140985</v>
      </c>
      <c r="X235">
        <f t="shared" si="89"/>
        <v>7.762134331245243</v>
      </c>
      <c r="Y235">
        <f t="shared" si="90"/>
        <v>23.827807727784613</v>
      </c>
      <c r="Z235">
        <f t="shared" si="91"/>
        <v>42.59741674928459</v>
      </c>
      <c r="AA235">
        <f t="shared" si="92"/>
        <v>48.80885508618803</v>
      </c>
      <c r="AB235">
        <f t="shared" si="101"/>
        <v>6.288071425112512</v>
      </c>
      <c r="AC235">
        <f t="shared" si="102"/>
        <v>1.0244042789307106</v>
      </c>
      <c r="AD235">
        <f t="shared" si="93"/>
        <v>9.427570001472128</v>
      </c>
      <c r="AE235">
        <f t="shared" si="103"/>
        <v>9.657643049426854</v>
      </c>
    </row>
  </sheetData>
  <printOptions/>
  <pageMargins left="0.75" right="0.75" top="1" bottom="1" header="0.512" footer="0.512"/>
  <pageSetup horizontalDpi="98" verticalDpi="98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hashida koichi</dc:creator>
  <cp:keywords/>
  <dc:description/>
  <cp:lastModifiedBy>hashida koichi</cp:lastModifiedBy>
  <dcterms:created xsi:type="dcterms:W3CDTF">2001-02-15T13:38:11Z</dcterms:created>
  <dcterms:modified xsi:type="dcterms:W3CDTF">2001-02-23T18:05:55Z</dcterms:modified>
  <cp:category/>
  <cp:version/>
  <cp:contentType/>
  <cp:contentStatus/>
</cp:coreProperties>
</file>